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omments9.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10.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omments11.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howInkAnnotation="0" codeName="ThisWorkbook" defaultThemeVersion="124226"/>
  <bookViews>
    <workbookView xWindow="240" yWindow="240" windowWidth="12510" windowHeight="7605" tabRatio="836" firstSheet="6" activeTab="6"/>
  </bookViews>
  <sheets>
    <sheet name="INSTRUCCIONES" sheetId="15" r:id="rId1"/>
    <sheet name="INICIO" sheetId="14" r:id="rId2"/>
    <sheet name="1-IDENTIFICACIÓN" sheetId="4" r:id="rId3"/>
    <sheet name="2-INVOLUCRADOS" sheetId="5" r:id="rId4"/>
    <sheet name="3-POBLACION-DEMANDA" sheetId="6" r:id="rId5"/>
    <sheet name="4-ASP. TECNICOS" sheetId="7" r:id="rId6"/>
    <sheet name="4.1 HISTOGRAMAS" sheetId="32" r:id="rId7"/>
    <sheet name="5-ANALISIS Y SELEC ALTERNATIVAS" sheetId="8" r:id="rId8"/>
    <sheet name="5.1 BLINDAJE, ELEM. DEL SISTEMA" sheetId="27" r:id="rId9"/>
    <sheet name="5.2 BLINDAJE, ANALISIS DE RIESG" sheetId="28" r:id="rId10"/>
    <sheet name="5.3 BLINDAJE CUANT. DAÑ-A. CORR" sheetId="29" r:id="rId11"/>
    <sheet name="5.4 BLINDAJE C-B" sheetId="30" r:id="rId12"/>
    <sheet name="6-ESQUEMA INSTITUCIONAL" sheetId="9" r:id="rId13"/>
    <sheet name="7-FINANCIACION" sheetId="10" r:id="rId14"/>
    <sheet name="8-MARCO LOGICO" sheetId="11" r:id="rId15"/>
    <sheet name="9- CRONOGRAMA" sheetId="13" r:id="rId16"/>
    <sheet name="10-ANALISIS INTEGRAL" sheetId="12" r:id="rId17"/>
    <sheet name="CASO - EJEMPLO" sheetId="16" r:id="rId18"/>
    <sheet name="IDENTIFICACION" sheetId="17" r:id="rId19"/>
    <sheet name="ANALISIS INVOLUCRADOS" sheetId="18" r:id="rId20"/>
    <sheet name="POBLACION DEMANDA" sheetId="19" r:id="rId21"/>
    <sheet name="ASP TECNICOS" sheetId="20" r:id="rId22"/>
    <sheet name="ANALISIS Y SELEC ALTERNATIVAS" sheetId="21" r:id="rId23"/>
    <sheet name="ESQUEMA INSTITUCIONAL" sheetId="22" r:id="rId24"/>
    <sheet name="FINANCIACION" sheetId="23" r:id="rId25"/>
    <sheet name="MARCO LOGICO" sheetId="24" r:id="rId26"/>
    <sheet name="CRONOGRAMA" sheetId="25" r:id="rId27"/>
    <sheet name="EVALUACION INTEGRAL" sheetId="26" r:id="rId28"/>
  </sheets>
  <externalReferences>
    <externalReference r:id="rId29"/>
  </externalReferences>
  <definedNames>
    <definedName name="_xlnm._FilterDatabase" localSheetId="5" hidden="1">'4-ASP. TECNICOS'!$D$46:$O$50</definedName>
    <definedName name="_xlnm.Print_Area" localSheetId="16">'10-ANALISIS INTEGRAL'!$A$1:$O$62</definedName>
    <definedName name="_xlnm.Print_Area" localSheetId="2">'1-IDENTIFICACIÓN'!$A$1:$Q$86</definedName>
    <definedName name="_xlnm.Print_Area" localSheetId="3">'2-INVOLUCRADOS'!$A$1:$Q$58</definedName>
    <definedName name="_xlnm.Print_Area" localSheetId="4">'3-POBLACION-DEMANDA'!$A$1:$Q$85</definedName>
    <definedName name="_xlnm.Print_Area" localSheetId="5">'4-ASP. TECNICOS'!$B$1:$S$129</definedName>
    <definedName name="_xlnm.Print_Area" localSheetId="8">'5.1 BLINDAJE, ELEM. DEL SISTEMA'!$A$5:$G$109</definedName>
    <definedName name="_xlnm.Print_Area" localSheetId="9">'5.2 BLINDAJE, ANALISIS DE RIESG'!$A$1:$D$82</definedName>
    <definedName name="_xlnm.Print_Area" localSheetId="10">'5.3 BLINDAJE CUANT. DAÑ-A. CORR'!$A$1:$I$98</definedName>
    <definedName name="_xlnm.Print_Area" localSheetId="12">'6-ESQUEMA INSTITUCIONAL'!$A$1:$P$54</definedName>
    <definedName name="_xlnm.Print_Area" localSheetId="13">'7-FINANCIACION'!$A$1:$V$88</definedName>
    <definedName name="_xlnm.Print_Area" localSheetId="14">'8-MARCO LOGICO'!$A$1:$P$55</definedName>
    <definedName name="_xlnm.Print_Area" localSheetId="15">'9- CRONOGRAMA'!$A$1:$R$47</definedName>
    <definedName name="_xlnm.Print_Area" localSheetId="22">'ANALISIS Y SELEC ALTERNATIVAS'!$A$1:$V$479</definedName>
    <definedName name="_xlnm.Print_Area" localSheetId="21">'ASP TECNICOS'!$A$1:$Q$220</definedName>
    <definedName name="_xlnm.Print_Area" localSheetId="17">'CASO - EJEMPLO'!$A$1:$K$8</definedName>
    <definedName name="_xlnm.Print_Area" localSheetId="23">'ESQUEMA INSTITUCIONAL'!$A$1:$P$57</definedName>
    <definedName name="_xlnm.Print_Area" localSheetId="24">FINANCIACION!$A$1:$V$76</definedName>
    <definedName name="_xlnm.Print_Area" localSheetId="18">IDENTIFICACION!$A$1:$P$95</definedName>
    <definedName name="Z_1C0C6AD9_F7CB_499C_AE2C_0DCA53FA4E92_.wvu.FilterData" localSheetId="5" hidden="1">'4-ASP. TECNICOS'!$D$46:$O$50</definedName>
    <definedName name="Z_5E50F9FD_F004_4720_80B6_C9BC38A9EF11_.wvu.FilterData" localSheetId="5" hidden="1">'4-ASP. TECNICOS'!$D$46:$O$50</definedName>
  </definedNames>
  <calcPr calcId="145621"/>
  <customWorkbookViews>
    <customWorkbookView name="  - Vista personalizada" guid="{5E50F9FD-F004-4720-80B6-C9BC38A9EF11}" mergeInterval="0" personalView="1" maximized="1" xWindow="1" yWindow="1" windowWidth="1276" windowHeight="547" activeSheetId="2"/>
    <customWorkbookView name="HSANIN - Vista personalizada" guid="{1C0C6AD9-F7CB-499C-AE2C-0DCA53FA4E92}" mergeInterval="0" personalView="1" maximized="1" xWindow="1" yWindow="1" windowWidth="1276" windowHeight="794" activeSheetId="12"/>
  </customWorkbookViews>
</workbook>
</file>

<file path=xl/calcChain.xml><?xml version="1.0" encoding="utf-8"?>
<calcChain xmlns="http://schemas.openxmlformats.org/spreadsheetml/2006/main">
  <c r="I49" i="32" l="1"/>
  <c r="K49" i="32" s="1"/>
  <c r="I48" i="32"/>
  <c r="K48" i="32" s="1"/>
  <c r="I47" i="32"/>
  <c r="K47" i="32" s="1"/>
  <c r="I42" i="32"/>
  <c r="K42" i="32" s="1"/>
  <c r="I41" i="32"/>
  <c r="K41" i="32" s="1"/>
  <c r="I40" i="32"/>
  <c r="K40" i="32" s="1"/>
  <c r="I34" i="32"/>
  <c r="J34" i="32" s="1"/>
  <c r="J33" i="32"/>
  <c r="I33" i="32"/>
  <c r="K33" i="32" s="1"/>
  <c r="I32" i="32"/>
  <c r="K32" i="32" s="1"/>
  <c r="I28" i="32"/>
  <c r="K28" i="32" s="1"/>
  <c r="I27" i="32"/>
  <c r="K27" i="32" s="1"/>
  <c r="I26" i="32"/>
  <c r="K26" i="32" s="1"/>
  <c r="K29" i="32" s="1"/>
  <c r="K34" i="32" l="1"/>
  <c r="K35" i="32" s="1"/>
  <c r="K50" i="32"/>
  <c r="J27" i="32"/>
  <c r="K43" i="32"/>
  <c r="J28" i="32"/>
  <c r="J42" i="32"/>
  <c r="J49" i="32"/>
  <c r="J48" i="32"/>
  <c r="J41" i="32"/>
  <c r="J26" i="32"/>
  <c r="J29" i="32" s="1"/>
  <c r="E29" i="32" s="1"/>
  <c r="H55" i="32" s="1"/>
  <c r="J32" i="32"/>
  <c r="J35" i="32" s="1"/>
  <c r="J40" i="32"/>
  <c r="J47" i="32"/>
  <c r="J50" i="32" s="1"/>
  <c r="E50" i="32" l="1"/>
  <c r="H59" i="32" s="1"/>
  <c r="E35" i="32"/>
  <c r="H56" i="32" s="1"/>
  <c r="H57" i="32" s="1"/>
  <c r="J43" i="32"/>
  <c r="E43" i="32" s="1"/>
  <c r="H58" i="32" s="1"/>
  <c r="H60" i="32" l="1"/>
  <c r="H61" i="32" s="1"/>
  <c r="C104" i="30"/>
  <c r="C102" i="30"/>
  <c r="C92" i="30"/>
  <c r="C89" i="30"/>
  <c r="C77" i="30"/>
  <c r="C75" i="30"/>
  <c r="C65" i="30"/>
  <c r="C62" i="30"/>
  <c r="C50" i="30"/>
  <c r="C48" i="30"/>
  <c r="C38" i="30"/>
  <c r="C35" i="30"/>
  <c r="C11" i="30"/>
  <c r="C21" i="30" s="1"/>
  <c r="C8" i="30"/>
  <c r="E90" i="29"/>
  <c r="E92" i="29"/>
  <c r="E64" i="29"/>
  <c r="E59" i="29"/>
  <c r="E61" i="29"/>
  <c r="E40" i="29"/>
  <c r="E42" i="29"/>
  <c r="F95" i="27"/>
  <c r="E93" i="29" s="1"/>
  <c r="F94" i="27"/>
  <c r="E85" i="29" s="1"/>
  <c r="F93" i="27"/>
  <c r="E84" i="29" s="1"/>
  <c r="F92" i="27"/>
  <c r="E83" i="29" s="1"/>
  <c r="F91" i="27"/>
  <c r="F96" i="27" s="1"/>
  <c r="F68" i="27"/>
  <c r="E68" i="29" s="1"/>
  <c r="F67" i="27"/>
  <c r="E67" i="29" s="1"/>
  <c r="F66" i="27"/>
  <c r="E66" i="29" s="1"/>
  <c r="F65" i="27"/>
  <c r="F69" i="27" s="1"/>
  <c r="F64" i="27"/>
  <c r="E57" i="29" s="1"/>
  <c r="F41" i="27"/>
  <c r="E43" i="29" s="1"/>
  <c r="F40" i="27"/>
  <c r="E35" i="29" s="1"/>
  <c r="F39" i="27"/>
  <c r="E41" i="29" s="1"/>
  <c r="F38" i="27"/>
  <c r="E33" i="29" s="1"/>
  <c r="F37" i="27"/>
  <c r="E39" i="29" s="1"/>
  <c r="L257" i="8"/>
  <c r="I95" i="29"/>
  <c r="I94" i="29"/>
  <c r="H94" i="29"/>
  <c r="I87" i="29"/>
  <c r="I88" i="29" s="1"/>
  <c r="H87" i="29"/>
  <c r="H88" i="29" s="1"/>
  <c r="H96" i="29" s="1"/>
  <c r="I69" i="29"/>
  <c r="I70" i="29" s="1"/>
  <c r="I71" i="29" s="1"/>
  <c r="H69" i="29"/>
  <c r="I63" i="29"/>
  <c r="I62" i="29"/>
  <c r="H62" i="29"/>
  <c r="H63" i="29" s="1"/>
  <c r="H71" i="29" s="1"/>
  <c r="I45" i="29"/>
  <c r="I44" i="29"/>
  <c r="H44" i="29"/>
  <c r="I37" i="29"/>
  <c r="I38" i="29" s="1"/>
  <c r="H37" i="29"/>
  <c r="H38" i="29" s="1"/>
  <c r="H46" i="29" s="1"/>
  <c r="C23" i="30"/>
  <c r="L77" i="8"/>
  <c r="I19" i="29"/>
  <c r="I20" i="29" s="1"/>
  <c r="I21" i="29" s="1"/>
  <c r="H19" i="29"/>
  <c r="H13" i="29"/>
  <c r="H21" i="29" s="1"/>
  <c r="I12" i="29"/>
  <c r="I13" i="29" s="1"/>
  <c r="H12" i="29"/>
  <c r="L5" i="29"/>
  <c r="F12" i="27"/>
  <c r="E14" i="29" s="1"/>
  <c r="F13" i="27"/>
  <c r="F14" i="27"/>
  <c r="F15" i="27"/>
  <c r="E11" i="29" s="1"/>
  <c r="F16" i="27"/>
  <c r="E18" i="29" s="1"/>
  <c r="E34" i="29" l="1"/>
  <c r="E32" i="29"/>
  <c r="E60" i="29"/>
  <c r="E82" i="29"/>
  <c r="E91" i="29"/>
  <c r="E86" i="29"/>
  <c r="E87" i="29" s="1"/>
  <c r="E88" i="29" s="1"/>
  <c r="E89" i="29"/>
  <c r="E36" i="29"/>
  <c r="E58" i="29"/>
  <c r="E65" i="29"/>
  <c r="C24" i="30"/>
  <c r="C25" i="30" s="1"/>
  <c r="F42" i="27"/>
  <c r="E9" i="29"/>
  <c r="E16" i="29"/>
  <c r="E8" i="29"/>
  <c r="E10" i="29"/>
  <c r="E17" i="29"/>
  <c r="E15" i="29"/>
  <c r="E7" i="29"/>
  <c r="E12" i="29" s="1"/>
  <c r="E13" i="29" s="1"/>
  <c r="E94" i="29"/>
  <c r="E95" i="29" s="1"/>
  <c r="E37" i="29"/>
  <c r="E38" i="29" s="1"/>
  <c r="E44" i="29"/>
  <c r="E45" i="29" s="1"/>
  <c r="C51" i="30"/>
  <c r="C52" i="30" s="1"/>
  <c r="C78" i="30"/>
  <c r="C79" i="30" s="1"/>
  <c r="C105" i="30"/>
  <c r="C106" i="30" s="1"/>
  <c r="I96" i="29"/>
  <c r="I46" i="29"/>
  <c r="F17" i="27"/>
  <c r="E96" i="29" l="1"/>
  <c r="E46" i="29"/>
  <c r="C33" i="30" s="1"/>
  <c r="C37" i="30" s="1"/>
  <c r="C39" i="30" s="1"/>
  <c r="C40" i="30" s="1"/>
  <c r="E19" i="29"/>
  <c r="E20" i="29" s="1"/>
  <c r="E21" i="29" s="1"/>
  <c r="E62" i="29"/>
  <c r="E63" i="29" s="1"/>
  <c r="E69" i="29"/>
  <c r="E70" i="29" s="1"/>
  <c r="C87" i="30" l="1"/>
  <c r="C91" i="30" s="1"/>
  <c r="C93" i="30" s="1"/>
  <c r="C94" i="30" s="1"/>
  <c r="C6" i="30"/>
  <c r="C10" i="30" s="1"/>
  <c r="C12" i="30" s="1"/>
  <c r="C13" i="30" s="1"/>
  <c r="E71" i="29"/>
  <c r="C60" i="30" s="1"/>
  <c r="C64" i="30" s="1"/>
  <c r="C66" i="30" s="1"/>
  <c r="C67" i="30" s="1"/>
  <c r="E19" i="13" l="1"/>
  <c r="J28" i="10"/>
  <c r="E81" i="10"/>
  <c r="F81" i="10"/>
  <c r="D81" i="10"/>
  <c r="F72" i="10"/>
  <c r="E72" i="10"/>
  <c r="D72" i="10"/>
  <c r="H64" i="10"/>
  <c r="H65" i="10"/>
  <c r="I57" i="10"/>
  <c r="J57" i="10"/>
  <c r="K57" i="10"/>
  <c r="L57" i="10"/>
  <c r="M57" i="10"/>
  <c r="N57" i="10"/>
  <c r="O57" i="10"/>
  <c r="P57" i="10"/>
  <c r="Q57" i="10"/>
  <c r="R57" i="10"/>
  <c r="S57" i="10"/>
  <c r="T57" i="10"/>
  <c r="K28" i="10"/>
  <c r="L28" i="10"/>
  <c r="M28" i="10"/>
  <c r="N28" i="10"/>
  <c r="O28" i="10"/>
  <c r="P28" i="10"/>
  <c r="Q28" i="10"/>
  <c r="R28" i="10"/>
  <c r="S28" i="10"/>
  <c r="T28" i="10"/>
  <c r="I28" i="10"/>
  <c r="I27" i="10"/>
  <c r="T53" i="10"/>
  <c r="S53" i="10"/>
  <c r="R53" i="10"/>
  <c r="Q53" i="10"/>
  <c r="P53" i="10"/>
  <c r="O53" i="10"/>
  <c r="N53" i="10"/>
  <c r="M53" i="10"/>
  <c r="L53" i="10"/>
  <c r="K53" i="10"/>
  <c r="J53" i="10"/>
  <c r="I41" i="10"/>
  <c r="I42" i="10"/>
  <c r="I40" i="10"/>
  <c r="T43" i="10"/>
  <c r="S43" i="10"/>
  <c r="R43" i="10"/>
  <c r="Q43" i="10"/>
  <c r="P43" i="10"/>
  <c r="O43" i="10"/>
  <c r="N43" i="10"/>
  <c r="M43" i="10"/>
  <c r="L43" i="10"/>
  <c r="K43" i="10"/>
  <c r="J43" i="10"/>
  <c r="T38" i="10"/>
  <c r="S38" i="10"/>
  <c r="R38" i="10"/>
  <c r="Q38" i="10"/>
  <c r="P38" i="10"/>
  <c r="O38" i="10"/>
  <c r="N38" i="10"/>
  <c r="M38" i="10"/>
  <c r="L38" i="10"/>
  <c r="K38" i="10"/>
  <c r="J38" i="10"/>
  <c r="I38" i="10"/>
  <c r="I36" i="10"/>
  <c r="I37" i="10"/>
  <c r="K33" i="10"/>
  <c r="L33" i="10"/>
  <c r="M33" i="10"/>
  <c r="N33" i="10"/>
  <c r="O33" i="10"/>
  <c r="P33" i="10"/>
  <c r="Q33" i="10"/>
  <c r="R33" i="10"/>
  <c r="S33" i="10"/>
  <c r="T33" i="10"/>
  <c r="J33" i="10"/>
  <c r="I31" i="10"/>
  <c r="I33" i="10" s="1"/>
  <c r="I32" i="10"/>
  <c r="F19" i="9"/>
  <c r="J373" i="8"/>
  <c r="U370" i="8"/>
  <c r="U373" i="8" s="1"/>
  <c r="T370" i="8"/>
  <c r="T373" i="8" s="1"/>
  <c r="S370" i="8"/>
  <c r="S373" i="8" s="1"/>
  <c r="R370" i="8"/>
  <c r="R373" i="8" s="1"/>
  <c r="Q370" i="8"/>
  <c r="Q373" i="8" s="1"/>
  <c r="P370" i="8"/>
  <c r="P373" i="8" s="1"/>
  <c r="O370" i="8"/>
  <c r="O373" i="8" s="1"/>
  <c r="N370" i="8"/>
  <c r="N373" i="8" s="1"/>
  <c r="M370" i="8"/>
  <c r="M373" i="8" s="1"/>
  <c r="L370" i="8"/>
  <c r="L373" i="8" s="1"/>
  <c r="K370" i="8"/>
  <c r="K373" i="8" s="1"/>
  <c r="U369" i="8"/>
  <c r="T369" i="8"/>
  <c r="T374" i="8" s="1"/>
  <c r="S369" i="8"/>
  <c r="R369" i="8"/>
  <c r="Q369" i="8"/>
  <c r="P369" i="8"/>
  <c r="P374" i="8" s="1"/>
  <c r="O369" i="8"/>
  <c r="N369" i="8"/>
  <c r="M369" i="8"/>
  <c r="L369" i="8"/>
  <c r="J377" i="8" s="1"/>
  <c r="J369" i="8"/>
  <c r="N352" i="8"/>
  <c r="M352" i="8"/>
  <c r="L352" i="8"/>
  <c r="J352" i="8"/>
  <c r="I352" i="8"/>
  <c r="H352" i="8"/>
  <c r="O351" i="8"/>
  <c r="K351" i="8"/>
  <c r="O350" i="8"/>
  <c r="K350" i="8"/>
  <c r="O349" i="8"/>
  <c r="K349" i="8"/>
  <c r="O348" i="8"/>
  <c r="K348" i="8"/>
  <c r="O347" i="8"/>
  <c r="K347" i="8"/>
  <c r="O346" i="8"/>
  <c r="K346" i="8"/>
  <c r="O345" i="8"/>
  <c r="K345" i="8"/>
  <c r="O344" i="8"/>
  <c r="K344" i="8"/>
  <c r="O343" i="8"/>
  <c r="K343" i="8"/>
  <c r="O342" i="8"/>
  <c r="K342" i="8"/>
  <c r="O341" i="8"/>
  <c r="K341" i="8"/>
  <c r="O340" i="8"/>
  <c r="K340" i="8"/>
  <c r="F330" i="8"/>
  <c r="U313" i="8"/>
  <c r="T313" i="8"/>
  <c r="S313" i="8"/>
  <c r="R313" i="8"/>
  <c r="Q313" i="8"/>
  <c r="P313" i="8"/>
  <c r="O313" i="8"/>
  <c r="N313" i="8"/>
  <c r="M313" i="8"/>
  <c r="L313" i="8"/>
  <c r="K313" i="8"/>
  <c r="J312" i="8"/>
  <c r="J311" i="8"/>
  <c r="J310" i="8"/>
  <c r="J309" i="8"/>
  <c r="U306" i="8"/>
  <c r="T306" i="8"/>
  <c r="S306" i="8"/>
  <c r="R306" i="8"/>
  <c r="Q306" i="8"/>
  <c r="P306" i="8"/>
  <c r="O306" i="8"/>
  <c r="N306" i="8"/>
  <c r="M306" i="8"/>
  <c r="L306" i="8"/>
  <c r="K306" i="8"/>
  <c r="J305" i="8"/>
  <c r="J304" i="8"/>
  <c r="J303" i="8"/>
  <c r="J302" i="8"/>
  <c r="J301" i="8"/>
  <c r="G300" i="8"/>
  <c r="U298" i="8"/>
  <c r="T298" i="8"/>
  <c r="S298" i="8"/>
  <c r="R298" i="8"/>
  <c r="Q298" i="8"/>
  <c r="P298" i="8"/>
  <c r="O298" i="8"/>
  <c r="N298" i="8"/>
  <c r="M298" i="8"/>
  <c r="L298" i="8"/>
  <c r="K298" i="8"/>
  <c r="J297" i="8"/>
  <c r="J296" i="8"/>
  <c r="J295" i="8"/>
  <c r="J294" i="8"/>
  <c r="J293" i="8"/>
  <c r="G292" i="8"/>
  <c r="U290" i="8"/>
  <c r="T290" i="8"/>
  <c r="S290" i="8"/>
  <c r="R290" i="8"/>
  <c r="Q290" i="8"/>
  <c r="P290" i="8"/>
  <c r="O290" i="8"/>
  <c r="N290" i="8"/>
  <c r="M290" i="8"/>
  <c r="L290" i="8"/>
  <c r="K290" i="8"/>
  <c r="J289" i="8"/>
  <c r="J288" i="8"/>
  <c r="J287" i="8"/>
  <c r="J286" i="8"/>
  <c r="J285" i="8"/>
  <c r="G284" i="8"/>
  <c r="U282" i="8"/>
  <c r="T282" i="8"/>
  <c r="S282" i="8"/>
  <c r="R282" i="8"/>
  <c r="Q282" i="8"/>
  <c r="P282" i="8"/>
  <c r="O282" i="8"/>
  <c r="N282" i="8"/>
  <c r="M282" i="8"/>
  <c r="L282" i="8"/>
  <c r="K282" i="8"/>
  <c r="J281" i="8"/>
  <c r="J280" i="8"/>
  <c r="J279" i="8"/>
  <c r="J278" i="8"/>
  <c r="J277" i="8"/>
  <c r="G276" i="8"/>
  <c r="U274" i="8"/>
  <c r="U308" i="8" s="1"/>
  <c r="T274" i="8"/>
  <c r="S274" i="8"/>
  <c r="R274" i="8"/>
  <c r="Q274" i="8"/>
  <c r="P274" i="8"/>
  <c r="O274" i="8"/>
  <c r="N274" i="8"/>
  <c r="M274" i="8"/>
  <c r="L274" i="8"/>
  <c r="K274" i="8"/>
  <c r="J273" i="8"/>
  <c r="J272" i="8"/>
  <c r="J271" i="8"/>
  <c r="J270" i="8"/>
  <c r="J269" i="8"/>
  <c r="G268" i="8"/>
  <c r="L249" i="8"/>
  <c r="L248" i="8"/>
  <c r="L247" i="8"/>
  <c r="L246" i="8"/>
  <c r="L245" i="8"/>
  <c r="L244" i="8"/>
  <c r="L240" i="8"/>
  <c r="L239" i="8"/>
  <c r="L238" i="8"/>
  <c r="L237" i="8"/>
  <c r="L236" i="8"/>
  <c r="L235" i="8"/>
  <c r="L231" i="8"/>
  <c r="L230" i="8"/>
  <c r="L229" i="8"/>
  <c r="L228" i="8"/>
  <c r="L227" i="8"/>
  <c r="L226" i="8"/>
  <c r="L222" i="8"/>
  <c r="L221" i="8"/>
  <c r="L220" i="8"/>
  <c r="L219" i="8"/>
  <c r="L218" i="8"/>
  <c r="L217" i="8"/>
  <c r="L213" i="8"/>
  <c r="L212" i="8"/>
  <c r="L211" i="8"/>
  <c r="L210" i="8"/>
  <c r="L209" i="8"/>
  <c r="L208" i="8"/>
  <c r="J188" i="8"/>
  <c r="L241" i="8" l="1"/>
  <c r="J298" i="8"/>
  <c r="K352" i="8"/>
  <c r="O374" i="8"/>
  <c r="S374" i="8"/>
  <c r="M374" i="8"/>
  <c r="Q374" i="8"/>
  <c r="U374" i="8"/>
  <c r="L214" i="8"/>
  <c r="L232" i="8"/>
  <c r="O352" i="8"/>
  <c r="N374" i="8"/>
  <c r="R374" i="8"/>
  <c r="L223" i="8"/>
  <c r="J274" i="8"/>
  <c r="K308" i="8"/>
  <c r="K315" i="8" s="1"/>
  <c r="F326" i="8" s="1"/>
  <c r="M308" i="8"/>
  <c r="M315" i="8" s="1"/>
  <c r="H326" i="8" s="1"/>
  <c r="O308" i="8"/>
  <c r="O315" i="8" s="1"/>
  <c r="J326" i="8" s="1"/>
  <c r="Q308" i="8"/>
  <c r="Q315" i="8" s="1"/>
  <c r="L326" i="8" s="1"/>
  <c r="S308" i="8"/>
  <c r="S315" i="8" s="1"/>
  <c r="N326" i="8" s="1"/>
  <c r="J282" i="8"/>
  <c r="J290" i="8"/>
  <c r="J306" i="8"/>
  <c r="L308" i="8"/>
  <c r="L315" i="8" s="1"/>
  <c r="G326" i="8" s="1"/>
  <c r="N308" i="8"/>
  <c r="N315" i="8" s="1"/>
  <c r="I326" i="8" s="1"/>
  <c r="P308" i="8"/>
  <c r="P315" i="8" s="1"/>
  <c r="K326" i="8" s="1"/>
  <c r="R308" i="8"/>
  <c r="R315" i="8" s="1"/>
  <c r="M326" i="8" s="1"/>
  <c r="T308" i="8"/>
  <c r="T315" i="8" s="1"/>
  <c r="O326" i="8" s="1"/>
  <c r="J313" i="8"/>
  <c r="K374" i="8"/>
  <c r="J378" i="8"/>
  <c r="J379" i="8" s="1"/>
  <c r="U315" i="8"/>
  <c r="P326" i="8" s="1"/>
  <c r="L374" i="8"/>
  <c r="J192" i="8"/>
  <c r="U189" i="8"/>
  <c r="U192" i="8" s="1"/>
  <c r="T189" i="8"/>
  <c r="T192" i="8" s="1"/>
  <c r="S189" i="8"/>
  <c r="S192" i="8" s="1"/>
  <c r="R189" i="8"/>
  <c r="R192" i="8" s="1"/>
  <c r="Q189" i="8"/>
  <c r="Q192" i="8" s="1"/>
  <c r="P189" i="8"/>
  <c r="P192" i="8" s="1"/>
  <c r="O189" i="8"/>
  <c r="O192" i="8" s="1"/>
  <c r="N189" i="8"/>
  <c r="N192" i="8" s="1"/>
  <c r="M189" i="8"/>
  <c r="M192" i="8" s="1"/>
  <c r="L189" i="8"/>
  <c r="L192" i="8" s="1"/>
  <c r="K189" i="8"/>
  <c r="K192" i="8" s="1"/>
  <c r="K193" i="8" s="1"/>
  <c r="U188" i="8"/>
  <c r="T188" i="8"/>
  <c r="S188" i="8"/>
  <c r="R188" i="8"/>
  <c r="Q188" i="8"/>
  <c r="P188" i="8"/>
  <c r="O188" i="8"/>
  <c r="N188" i="8"/>
  <c r="M188" i="8"/>
  <c r="L188" i="8"/>
  <c r="O160" i="8"/>
  <c r="O161" i="8"/>
  <c r="O162" i="8"/>
  <c r="O163" i="8"/>
  <c r="O164" i="8"/>
  <c r="O165" i="8"/>
  <c r="O166" i="8"/>
  <c r="O167" i="8"/>
  <c r="O168" i="8"/>
  <c r="O169" i="8"/>
  <c r="O170" i="8"/>
  <c r="O159" i="8"/>
  <c r="K160" i="8"/>
  <c r="K161" i="8"/>
  <c r="K162" i="8"/>
  <c r="K163" i="8"/>
  <c r="K164" i="8"/>
  <c r="K165" i="8"/>
  <c r="K166" i="8"/>
  <c r="K167" i="8"/>
  <c r="K168" i="8"/>
  <c r="K169" i="8"/>
  <c r="K170" i="8"/>
  <c r="K159" i="8"/>
  <c r="N171" i="8"/>
  <c r="M171" i="8"/>
  <c r="H171" i="8"/>
  <c r="L132" i="8"/>
  <c r="M132" i="8"/>
  <c r="N132" i="8"/>
  <c r="O132" i="8"/>
  <c r="P132" i="8"/>
  <c r="Q132" i="8"/>
  <c r="R132" i="8"/>
  <c r="S132" i="8"/>
  <c r="T132" i="8"/>
  <c r="U132" i="8"/>
  <c r="K132" i="8"/>
  <c r="L101" i="8"/>
  <c r="M101" i="8"/>
  <c r="N101" i="8"/>
  <c r="O101" i="8"/>
  <c r="P101" i="8"/>
  <c r="Q101" i="8"/>
  <c r="R101" i="8"/>
  <c r="S101" i="8"/>
  <c r="T101" i="8"/>
  <c r="U101" i="8"/>
  <c r="K101" i="8"/>
  <c r="L93" i="8"/>
  <c r="M93" i="8"/>
  <c r="N93" i="8"/>
  <c r="O93" i="8"/>
  <c r="P93" i="8"/>
  <c r="Q93" i="8"/>
  <c r="R93" i="8"/>
  <c r="S93" i="8"/>
  <c r="T93" i="8"/>
  <c r="U93" i="8"/>
  <c r="K93" i="8"/>
  <c r="J129" i="8"/>
  <c r="J128" i="8"/>
  <c r="J121" i="8"/>
  <c r="J120" i="8"/>
  <c r="J113" i="8"/>
  <c r="J112" i="8"/>
  <c r="J105" i="8"/>
  <c r="J104" i="8"/>
  <c r="J97" i="8"/>
  <c r="J96" i="8"/>
  <c r="J89" i="8"/>
  <c r="J88" i="8"/>
  <c r="L68" i="8"/>
  <c r="L59" i="8"/>
  <c r="L250" i="8" l="1"/>
  <c r="L251" i="8" s="1"/>
  <c r="L258" i="8" s="1"/>
  <c r="J308" i="8"/>
  <c r="J315" i="8" s="1"/>
  <c r="N193" i="8"/>
  <c r="R193" i="8"/>
  <c r="J196" i="8"/>
  <c r="P193" i="8"/>
  <c r="F328" i="8"/>
  <c r="F329" i="8" s="1"/>
  <c r="F331" i="8" s="1"/>
  <c r="J376" i="8"/>
  <c r="M193" i="8"/>
  <c r="O193" i="8"/>
  <c r="Q193" i="8"/>
  <c r="S193" i="8"/>
  <c r="U193" i="8"/>
  <c r="O171" i="8"/>
  <c r="T193" i="8"/>
  <c r="J197" i="8"/>
  <c r="L193" i="8"/>
  <c r="J195" i="8" s="1"/>
  <c r="J198" i="8" l="1"/>
  <c r="L48" i="8"/>
  <c r="L49" i="8"/>
  <c r="L39" i="8" l="1"/>
  <c r="L40" i="8"/>
  <c r="D55" i="6"/>
  <c r="D56" i="6" s="1"/>
  <c r="D57" i="6" s="1"/>
  <c r="D58" i="6" s="1"/>
  <c r="D59" i="6" s="1"/>
  <c r="D60" i="6" s="1"/>
  <c r="D61" i="6" s="1"/>
  <c r="D62" i="6" s="1"/>
  <c r="D63" i="6" s="1"/>
  <c r="D64" i="6" s="1"/>
  <c r="D65" i="6" s="1"/>
  <c r="D66" i="6" s="1"/>
  <c r="D67" i="6" s="1"/>
  <c r="D68" i="6" s="1"/>
  <c r="D69" i="6" s="1"/>
  <c r="D70" i="6" s="1"/>
  <c r="D71" i="6" s="1"/>
  <c r="D72" i="6" s="1"/>
  <c r="D73" i="6" s="1"/>
  <c r="F94" i="21" l="1"/>
  <c r="AM396" i="8" l="1"/>
  <c r="AH396" i="8"/>
  <c r="G55" i="6"/>
  <c r="J374" i="21"/>
  <c r="J375" i="21"/>
  <c r="I400" i="21"/>
  <c r="J376" i="21"/>
  <c r="J377" i="21"/>
  <c r="J379" i="21"/>
  <c r="J373" i="21"/>
  <c r="L373" i="21"/>
  <c r="H374" i="21"/>
  <c r="H375" i="21"/>
  <c r="H376" i="21"/>
  <c r="H377" i="21"/>
  <c r="H402" i="21"/>
  <c r="J402" i="21"/>
  <c r="H378" i="21"/>
  <c r="H379" i="21"/>
  <c r="H373" i="21"/>
  <c r="G33" i="21"/>
  <c r="G372" i="21"/>
  <c r="G374" i="21"/>
  <c r="G399" i="21"/>
  <c r="G375" i="21"/>
  <c r="G376" i="21"/>
  <c r="G377" i="21"/>
  <c r="G402" i="21"/>
  <c r="G378" i="21"/>
  <c r="G403" i="21"/>
  <c r="G379" i="21"/>
  <c r="G373" i="21"/>
  <c r="D374" i="21"/>
  <c r="E399" i="21"/>
  <c r="D375" i="21"/>
  <c r="D376" i="21"/>
  <c r="D377" i="21"/>
  <c r="D378" i="21"/>
  <c r="E403" i="21"/>
  <c r="D379" i="21"/>
  <c r="E404" i="21"/>
  <c r="D373" i="21"/>
  <c r="M451" i="21"/>
  <c r="J451" i="21"/>
  <c r="I451" i="21"/>
  <c r="H451" i="21"/>
  <c r="L449" i="21"/>
  <c r="K449" i="21"/>
  <c r="L448" i="21"/>
  <c r="K448" i="21"/>
  <c r="L447" i="21"/>
  <c r="K447" i="21"/>
  <c r="L446" i="21"/>
  <c r="K446" i="21"/>
  <c r="L445" i="21"/>
  <c r="K445" i="21"/>
  <c r="K451" i="21"/>
  <c r="F433" i="21"/>
  <c r="M414" i="21"/>
  <c r="L414" i="21"/>
  <c r="K414" i="21"/>
  <c r="I413" i="21"/>
  <c r="J413" i="21"/>
  <c r="N413" i="21"/>
  <c r="J412" i="21"/>
  <c r="U410" i="21"/>
  <c r="T410" i="21"/>
  <c r="S410" i="21"/>
  <c r="R410" i="21"/>
  <c r="Q410" i="21"/>
  <c r="P410" i="21"/>
  <c r="O410" i="21"/>
  <c r="N410" i="21"/>
  <c r="M410" i="21"/>
  <c r="I409" i="21"/>
  <c r="H409" i="21"/>
  <c r="G409" i="21"/>
  <c r="E409" i="21"/>
  <c r="I408" i="21"/>
  <c r="H408" i="21"/>
  <c r="G408" i="21"/>
  <c r="E408" i="21"/>
  <c r="I407" i="21"/>
  <c r="H407" i="21"/>
  <c r="G407" i="21"/>
  <c r="E407" i="21"/>
  <c r="U405" i="21"/>
  <c r="T405" i="21"/>
  <c r="S405" i="21"/>
  <c r="R405" i="21"/>
  <c r="Q405" i="21"/>
  <c r="O405" i="21"/>
  <c r="N405" i="21"/>
  <c r="I404" i="21"/>
  <c r="K404" i="21"/>
  <c r="H404" i="21"/>
  <c r="G404" i="21"/>
  <c r="H403" i="21"/>
  <c r="I402" i="21"/>
  <c r="E402" i="21"/>
  <c r="I401" i="21"/>
  <c r="H401" i="21"/>
  <c r="G401" i="21"/>
  <c r="E401" i="21"/>
  <c r="H400" i="21"/>
  <c r="G400" i="21"/>
  <c r="E400" i="21"/>
  <c r="I399" i="21"/>
  <c r="H399" i="21"/>
  <c r="J399" i="21"/>
  <c r="L399" i="21"/>
  <c r="H398" i="21"/>
  <c r="G398" i="21"/>
  <c r="E398" i="21"/>
  <c r="H387" i="21"/>
  <c r="L386" i="21"/>
  <c r="L385" i="21"/>
  <c r="L384" i="21"/>
  <c r="L383" i="21"/>
  <c r="L382" i="21"/>
  <c r="H380" i="21"/>
  <c r="L379" i="21"/>
  <c r="L376" i="21"/>
  <c r="L374" i="21"/>
  <c r="G19" i="10"/>
  <c r="G20" i="11" s="1"/>
  <c r="E201" i="8"/>
  <c r="E21" i="8"/>
  <c r="G42" i="21"/>
  <c r="G381" i="21"/>
  <c r="G95" i="8"/>
  <c r="G87" i="8"/>
  <c r="G103" i="8"/>
  <c r="G32" i="6"/>
  <c r="M351" i="21"/>
  <c r="M350" i="21"/>
  <c r="D351" i="21"/>
  <c r="D350" i="21"/>
  <c r="D359" i="21"/>
  <c r="M184" i="21"/>
  <c r="M185" i="21"/>
  <c r="M186" i="21"/>
  <c r="M187" i="21"/>
  <c r="M188" i="21"/>
  <c r="M189" i="21"/>
  <c r="L184" i="21"/>
  <c r="L185" i="21"/>
  <c r="L186" i="21"/>
  <c r="L187" i="21"/>
  <c r="L188" i="21"/>
  <c r="L189" i="21"/>
  <c r="K185" i="21"/>
  <c r="K186" i="21"/>
  <c r="K187" i="21"/>
  <c r="K188" i="21"/>
  <c r="K189" i="21"/>
  <c r="K184" i="21"/>
  <c r="J148" i="21"/>
  <c r="J147" i="21"/>
  <c r="J143" i="21"/>
  <c r="N143" i="21"/>
  <c r="N144" i="21"/>
  <c r="J142" i="21"/>
  <c r="M153" i="21"/>
  <c r="L153" i="21"/>
  <c r="K153" i="21"/>
  <c r="I152" i="21"/>
  <c r="J152" i="21"/>
  <c r="N152" i="21"/>
  <c r="J151" i="21"/>
  <c r="S151" i="21"/>
  <c r="U149" i="21"/>
  <c r="T149" i="21"/>
  <c r="S149" i="21"/>
  <c r="R149" i="21"/>
  <c r="Q149" i="21"/>
  <c r="P149" i="21"/>
  <c r="O149" i="21"/>
  <c r="N149" i="21"/>
  <c r="M149" i="21"/>
  <c r="L149" i="21"/>
  <c r="K149" i="21"/>
  <c r="J146" i="21"/>
  <c r="L130" i="21"/>
  <c r="L129" i="21"/>
  <c r="L128" i="21"/>
  <c r="L125" i="21"/>
  <c r="L124" i="21"/>
  <c r="I112" i="21"/>
  <c r="J112" i="21"/>
  <c r="M112" i="21"/>
  <c r="H112" i="21"/>
  <c r="K109" i="21"/>
  <c r="L109" i="21"/>
  <c r="K110" i="21"/>
  <c r="L110" i="21"/>
  <c r="L108" i="21"/>
  <c r="K108" i="21"/>
  <c r="L107" i="21"/>
  <c r="K107" i="21"/>
  <c r="L106" i="21"/>
  <c r="K106" i="21"/>
  <c r="I74" i="21"/>
  <c r="J74" i="21"/>
  <c r="N74" i="21"/>
  <c r="I70" i="21"/>
  <c r="H70" i="21"/>
  <c r="G70" i="21"/>
  <c r="E70" i="21"/>
  <c r="I69" i="21"/>
  <c r="H69" i="21"/>
  <c r="G69" i="21"/>
  <c r="E69" i="21"/>
  <c r="I68" i="21"/>
  <c r="H68" i="21"/>
  <c r="G68" i="21"/>
  <c r="E68" i="21"/>
  <c r="U66" i="21"/>
  <c r="T66" i="21"/>
  <c r="S66" i="21"/>
  <c r="R66" i="21"/>
  <c r="Q66" i="21"/>
  <c r="O66" i="21"/>
  <c r="N66" i="21"/>
  <c r="I65" i="21"/>
  <c r="K65" i="21"/>
  <c r="H65" i="21"/>
  <c r="G65" i="21"/>
  <c r="E65" i="21"/>
  <c r="H64" i="21"/>
  <c r="G64" i="21"/>
  <c r="E64" i="21"/>
  <c r="I63" i="21"/>
  <c r="H63" i="21"/>
  <c r="G63" i="21"/>
  <c r="E63" i="21"/>
  <c r="I62" i="21"/>
  <c r="H62" i="21"/>
  <c r="G62" i="21"/>
  <c r="E62" i="21"/>
  <c r="I61" i="21"/>
  <c r="H61" i="21"/>
  <c r="G61" i="21"/>
  <c r="E61" i="21"/>
  <c r="I60" i="21"/>
  <c r="H60" i="21"/>
  <c r="G60" i="21"/>
  <c r="E60" i="21"/>
  <c r="I59" i="21"/>
  <c r="H59" i="21"/>
  <c r="G59" i="21"/>
  <c r="E59" i="21"/>
  <c r="L45" i="21"/>
  <c r="L44" i="21"/>
  <c r="L43" i="21"/>
  <c r="H41" i="21"/>
  <c r="L40" i="21"/>
  <c r="J39" i="21"/>
  <c r="L39" i="21"/>
  <c r="L38" i="21"/>
  <c r="L37" i="21"/>
  <c r="L36" i="21"/>
  <c r="L35" i="21"/>
  <c r="L34" i="21"/>
  <c r="U470" i="21"/>
  <c r="T470" i="21"/>
  <c r="S470" i="21"/>
  <c r="R470" i="21"/>
  <c r="Q470" i="21"/>
  <c r="P470" i="21"/>
  <c r="O470" i="21"/>
  <c r="N470" i="21"/>
  <c r="M470" i="21"/>
  <c r="L470" i="21"/>
  <c r="M340" i="21"/>
  <c r="L340" i="21"/>
  <c r="K340" i="21"/>
  <c r="J340" i="21"/>
  <c r="I340" i="21"/>
  <c r="H340" i="21"/>
  <c r="F316" i="21"/>
  <c r="U297" i="21"/>
  <c r="T297" i="21"/>
  <c r="S297" i="21"/>
  <c r="R297" i="21"/>
  <c r="Q297" i="21"/>
  <c r="P297" i="21"/>
  <c r="O297" i="21"/>
  <c r="N297" i="21"/>
  <c r="M297" i="21"/>
  <c r="L297" i="21"/>
  <c r="K297" i="21"/>
  <c r="J296" i="21"/>
  <c r="J295" i="21"/>
  <c r="U293" i="21"/>
  <c r="T293" i="21"/>
  <c r="S293" i="21"/>
  <c r="R293" i="21"/>
  <c r="Q293" i="21"/>
  <c r="P293" i="21"/>
  <c r="O293" i="21"/>
  <c r="N293" i="21"/>
  <c r="M293" i="21"/>
  <c r="L293" i="21"/>
  <c r="K293" i="21"/>
  <c r="J292" i="21"/>
  <c r="J291" i="21"/>
  <c r="J290" i="21"/>
  <c r="U288" i="21"/>
  <c r="T288" i="21"/>
  <c r="S288" i="21"/>
  <c r="R288" i="21"/>
  <c r="Q288" i="21"/>
  <c r="P288" i="21"/>
  <c r="O288" i="21"/>
  <c r="N288" i="21"/>
  <c r="M288" i="21"/>
  <c r="L288" i="21"/>
  <c r="K288" i="21"/>
  <c r="J287" i="21"/>
  <c r="J286" i="21"/>
  <c r="J285" i="21"/>
  <c r="U283" i="21"/>
  <c r="T283" i="21"/>
  <c r="S283" i="21"/>
  <c r="R283" i="21"/>
  <c r="Q283" i="21"/>
  <c r="P283" i="21"/>
  <c r="O283" i="21"/>
  <c r="N283" i="21"/>
  <c r="M283" i="21"/>
  <c r="L283" i="21"/>
  <c r="K283" i="21"/>
  <c r="J282" i="21"/>
  <c r="J281" i="21"/>
  <c r="J280" i="21"/>
  <c r="U278" i="21"/>
  <c r="T278" i="21"/>
  <c r="S278" i="21"/>
  <c r="R278" i="21"/>
  <c r="Q278" i="21"/>
  <c r="P278" i="21"/>
  <c r="O278" i="21"/>
  <c r="N278" i="21"/>
  <c r="M278" i="21"/>
  <c r="L278" i="21"/>
  <c r="K278" i="21"/>
  <c r="J277" i="21"/>
  <c r="J276" i="21"/>
  <c r="J275" i="21"/>
  <c r="U273" i="21"/>
  <c r="T273" i="21"/>
  <c r="S273" i="21"/>
  <c r="R273" i="21"/>
  <c r="Q273" i="21"/>
  <c r="P273" i="21"/>
  <c r="O273" i="21"/>
  <c r="N273" i="21"/>
  <c r="M273" i="21"/>
  <c r="L273" i="21"/>
  <c r="K273" i="21"/>
  <c r="J272" i="21"/>
  <c r="J271" i="21"/>
  <c r="J270" i="21"/>
  <c r="U268" i="21"/>
  <c r="U294" i="21"/>
  <c r="T268" i="21"/>
  <c r="S268" i="21"/>
  <c r="R268" i="21"/>
  <c r="Q268" i="21"/>
  <c r="P268" i="21"/>
  <c r="O268" i="21"/>
  <c r="N268" i="21"/>
  <c r="M268" i="21"/>
  <c r="L268" i="21"/>
  <c r="K268" i="21"/>
  <c r="J267" i="21"/>
  <c r="J266" i="21"/>
  <c r="J265" i="21"/>
  <c r="H254" i="21"/>
  <c r="L253" i="21"/>
  <c r="L252" i="21"/>
  <c r="L251" i="21"/>
  <c r="L250" i="21"/>
  <c r="L249" i="21"/>
  <c r="G248" i="21"/>
  <c r="H247" i="21"/>
  <c r="L246" i="21"/>
  <c r="L245" i="21"/>
  <c r="L244" i="21"/>
  <c r="L243" i="21"/>
  <c r="L242" i="21"/>
  <c r="G241" i="21"/>
  <c r="H240" i="21"/>
  <c r="L239" i="21"/>
  <c r="L238" i="21"/>
  <c r="L237" i="21"/>
  <c r="L236" i="21"/>
  <c r="L235" i="21"/>
  <c r="G234" i="21"/>
  <c r="H233" i="21"/>
  <c r="L232" i="21"/>
  <c r="L231" i="21"/>
  <c r="L230" i="21"/>
  <c r="L229" i="21"/>
  <c r="L228" i="21"/>
  <c r="G227" i="21"/>
  <c r="H226" i="21"/>
  <c r="L225" i="21"/>
  <c r="L224" i="21"/>
  <c r="L223" i="21"/>
  <c r="L222" i="21"/>
  <c r="L221" i="21"/>
  <c r="G220" i="21"/>
  <c r="H219" i="21"/>
  <c r="L218" i="21"/>
  <c r="L217" i="21"/>
  <c r="L216" i="21"/>
  <c r="L215" i="21"/>
  <c r="L214" i="21"/>
  <c r="H212" i="21"/>
  <c r="L211" i="21"/>
  <c r="L210" i="21"/>
  <c r="L209" i="21"/>
  <c r="L208" i="21"/>
  <c r="L207" i="21"/>
  <c r="L206" i="21"/>
  <c r="L205" i="21"/>
  <c r="J190" i="21"/>
  <c r="I190" i="21"/>
  <c r="H190" i="21"/>
  <c r="F172" i="21"/>
  <c r="E351" i="21"/>
  <c r="H131" i="21"/>
  <c r="H126" i="21"/>
  <c r="E350" i="21"/>
  <c r="M75" i="21"/>
  <c r="L75" i="21"/>
  <c r="K75" i="21"/>
  <c r="J73" i="21"/>
  <c r="Q73" i="21"/>
  <c r="U71" i="21"/>
  <c r="U72" i="21"/>
  <c r="T71" i="21"/>
  <c r="T72" i="21"/>
  <c r="S71" i="21"/>
  <c r="S72" i="21"/>
  <c r="R71" i="21"/>
  <c r="Q71" i="21"/>
  <c r="Q72" i="21"/>
  <c r="P71" i="21"/>
  <c r="O71" i="21"/>
  <c r="N71" i="21"/>
  <c r="M71" i="21"/>
  <c r="H48" i="21"/>
  <c r="L47" i="21"/>
  <c r="L46" i="21"/>
  <c r="D36" i="25"/>
  <c r="D35" i="25"/>
  <c r="D34" i="25"/>
  <c r="D33" i="25"/>
  <c r="D32" i="25"/>
  <c r="D31" i="25"/>
  <c r="D30" i="25"/>
  <c r="D29" i="25"/>
  <c r="D28" i="25"/>
  <c r="D27" i="25"/>
  <c r="F46" i="24"/>
  <c r="E46" i="24"/>
  <c r="F45" i="24"/>
  <c r="E45" i="24"/>
  <c r="F44" i="24"/>
  <c r="E44" i="24"/>
  <c r="F43" i="24"/>
  <c r="E43" i="24"/>
  <c r="F42" i="24"/>
  <c r="E42" i="24"/>
  <c r="F41" i="24"/>
  <c r="E41" i="24"/>
  <c r="F40" i="24"/>
  <c r="E40" i="24"/>
  <c r="F39" i="24"/>
  <c r="E39" i="24"/>
  <c r="F38" i="24"/>
  <c r="E38" i="24"/>
  <c r="F37" i="24"/>
  <c r="E37" i="24"/>
  <c r="F70" i="23"/>
  <c r="G70" i="23"/>
  <c r="E70" i="23"/>
  <c r="U50" i="23"/>
  <c r="T50" i="23"/>
  <c r="S50" i="23"/>
  <c r="R50" i="23"/>
  <c r="Q50" i="23"/>
  <c r="P50" i="23"/>
  <c r="O50" i="23"/>
  <c r="N50" i="23"/>
  <c r="M50" i="23"/>
  <c r="L50" i="23"/>
  <c r="K50" i="23"/>
  <c r="J49" i="23"/>
  <c r="J48" i="23"/>
  <c r="J50" i="23"/>
  <c r="M46" i="23"/>
  <c r="L46" i="23"/>
  <c r="K46" i="23"/>
  <c r="I45" i="23"/>
  <c r="J45" i="23" s="1"/>
  <c r="H45" i="23"/>
  <c r="G45" i="23"/>
  <c r="E45" i="23"/>
  <c r="I44" i="23"/>
  <c r="H44" i="23"/>
  <c r="G44" i="23"/>
  <c r="E44" i="23"/>
  <c r="T42" i="23"/>
  <c r="S42" i="23"/>
  <c r="R42" i="23"/>
  <c r="Q42" i="23"/>
  <c r="P42" i="23"/>
  <c r="O42" i="23"/>
  <c r="N42" i="23"/>
  <c r="M42" i="23"/>
  <c r="L42" i="23"/>
  <c r="K42" i="23"/>
  <c r="I41" i="23"/>
  <c r="H41" i="23"/>
  <c r="J41" i="23" s="1"/>
  <c r="G41" i="23"/>
  <c r="E41" i="23"/>
  <c r="I40" i="23"/>
  <c r="H40" i="23"/>
  <c r="J40" i="23" s="1"/>
  <c r="G40" i="23"/>
  <c r="E40" i="23"/>
  <c r="I39" i="23"/>
  <c r="H39" i="23"/>
  <c r="J39" i="23" s="1"/>
  <c r="J42" i="23" s="1"/>
  <c r="G39" i="23"/>
  <c r="E39" i="23"/>
  <c r="U37" i="23"/>
  <c r="U42" i="23"/>
  <c r="U43" i="23"/>
  <c r="T37" i="23"/>
  <c r="S37" i="23"/>
  <c r="R37" i="23"/>
  <c r="Q37" i="23"/>
  <c r="O37" i="23"/>
  <c r="N37" i="23"/>
  <c r="I36" i="23"/>
  <c r="L36" i="23" s="1"/>
  <c r="H36" i="23"/>
  <c r="G36" i="23"/>
  <c r="E36" i="23"/>
  <c r="I35" i="23"/>
  <c r="H35" i="23"/>
  <c r="J35" i="23" s="1"/>
  <c r="P35" i="23" s="1"/>
  <c r="P37" i="23" s="1"/>
  <c r="P43" i="23" s="1"/>
  <c r="G35" i="23"/>
  <c r="E35" i="23"/>
  <c r="I34" i="23"/>
  <c r="H34" i="23"/>
  <c r="J34" i="23" s="1"/>
  <c r="M34" i="23" s="1"/>
  <c r="M37" i="23" s="1"/>
  <c r="M43" i="23" s="1"/>
  <c r="M47" i="23" s="1"/>
  <c r="M51" i="23" s="1"/>
  <c r="G34" i="23"/>
  <c r="E34" i="23"/>
  <c r="I33" i="23"/>
  <c r="H33" i="23"/>
  <c r="G33" i="23"/>
  <c r="E33" i="23"/>
  <c r="I32" i="23"/>
  <c r="H32" i="23"/>
  <c r="J32" i="23" s="1"/>
  <c r="L32" i="23" s="1"/>
  <c r="G32" i="23"/>
  <c r="E32" i="23"/>
  <c r="I31" i="23"/>
  <c r="H31" i="23"/>
  <c r="J31" i="23" s="1"/>
  <c r="L31" i="23" s="1"/>
  <c r="G31" i="23"/>
  <c r="E31" i="23"/>
  <c r="I30" i="23"/>
  <c r="H30" i="23"/>
  <c r="J30" i="23" s="1"/>
  <c r="G30" i="23"/>
  <c r="E30" i="23"/>
  <c r="U28" i="23"/>
  <c r="T28" i="23"/>
  <c r="S28" i="23"/>
  <c r="R28" i="23"/>
  <c r="Q28" i="23"/>
  <c r="P28" i="23"/>
  <c r="O28" i="23"/>
  <c r="N28" i="23"/>
  <c r="M28" i="23"/>
  <c r="L28" i="23"/>
  <c r="K28" i="23"/>
  <c r="J27" i="23"/>
  <c r="J28" i="23"/>
  <c r="E61" i="23"/>
  <c r="B20" i="23"/>
  <c r="G57" i="19"/>
  <c r="G58" i="19"/>
  <c r="D57" i="19"/>
  <c r="D58" i="19"/>
  <c r="E56" i="19"/>
  <c r="I56" i="19"/>
  <c r="F40" i="19"/>
  <c r="E40" i="19"/>
  <c r="G39" i="19"/>
  <c r="G38" i="19"/>
  <c r="G37" i="19"/>
  <c r="G36" i="19"/>
  <c r="G35" i="19"/>
  <c r="G34" i="19"/>
  <c r="G33" i="19"/>
  <c r="J400" i="21"/>
  <c r="L400" i="21"/>
  <c r="O72" i="21"/>
  <c r="M190" i="21"/>
  <c r="L375" i="21"/>
  <c r="I398" i="21"/>
  <c r="L377" i="21"/>
  <c r="J407" i="21"/>
  <c r="J409" i="21"/>
  <c r="K409" i="21"/>
  <c r="L387" i="21"/>
  <c r="L451" i="21"/>
  <c r="E57" i="19"/>
  <c r="I57" i="19"/>
  <c r="R72" i="21"/>
  <c r="J378" i="21"/>
  <c r="I403" i="21"/>
  <c r="J398" i="21"/>
  <c r="L398" i="21"/>
  <c r="J404" i="21"/>
  <c r="J414" i="21"/>
  <c r="L378" i="21"/>
  <c r="J401" i="21"/>
  <c r="K401" i="21"/>
  <c r="J408" i="21"/>
  <c r="O411" i="21"/>
  <c r="Q411" i="21"/>
  <c r="S411" i="21"/>
  <c r="U411" i="21"/>
  <c r="O412" i="21"/>
  <c r="Q412" i="21"/>
  <c r="S412" i="21"/>
  <c r="U412" i="21"/>
  <c r="H388" i="21"/>
  <c r="N411" i="21"/>
  <c r="R411" i="21"/>
  <c r="T411" i="21"/>
  <c r="P412" i="21"/>
  <c r="R412" i="21"/>
  <c r="T412" i="21"/>
  <c r="M402" i="21"/>
  <c r="M405" i="21"/>
  <c r="M411" i="21"/>
  <c r="M415" i="21"/>
  <c r="H429" i="21"/>
  <c r="L402" i="21"/>
  <c r="L407" i="21"/>
  <c r="K407" i="21"/>
  <c r="L409" i="21"/>
  <c r="J403" i="21"/>
  <c r="P403" i="21"/>
  <c r="P405" i="21"/>
  <c r="P411" i="21"/>
  <c r="O413" i="21"/>
  <c r="P413" i="21"/>
  <c r="Q413" i="21"/>
  <c r="R413" i="21"/>
  <c r="S413" i="21"/>
  <c r="T413" i="21"/>
  <c r="U413" i="21"/>
  <c r="N414" i="21"/>
  <c r="N415" i="21"/>
  <c r="I429" i="21"/>
  <c r="L404" i="21"/>
  <c r="G40" i="19"/>
  <c r="O43" i="23"/>
  <c r="Q43" i="23"/>
  <c r="S43" i="23"/>
  <c r="K190" i="21"/>
  <c r="J33" i="23"/>
  <c r="K33" i="23" s="1"/>
  <c r="N43" i="23"/>
  <c r="R43" i="23"/>
  <c r="T43" i="23"/>
  <c r="J44" i="23"/>
  <c r="U44" i="23" s="1"/>
  <c r="H49" i="21"/>
  <c r="H132" i="21"/>
  <c r="O143" i="21"/>
  <c r="O144" i="21"/>
  <c r="O150" i="21"/>
  <c r="S143" i="21"/>
  <c r="S144" i="21"/>
  <c r="S150" i="21"/>
  <c r="N72" i="21"/>
  <c r="U151" i="21"/>
  <c r="Q151" i="21"/>
  <c r="U143" i="21"/>
  <c r="U144" i="21"/>
  <c r="Q143" i="21"/>
  <c r="Q144" i="21"/>
  <c r="M143" i="21"/>
  <c r="M144" i="21"/>
  <c r="M150" i="21"/>
  <c r="M154" i="21"/>
  <c r="H168" i="21"/>
  <c r="L190" i="21"/>
  <c r="N150" i="21"/>
  <c r="J153" i="21"/>
  <c r="L143" i="21"/>
  <c r="L144" i="21"/>
  <c r="L150" i="21"/>
  <c r="L154" i="21"/>
  <c r="G168" i="21"/>
  <c r="T143" i="21"/>
  <c r="T144" i="21"/>
  <c r="T150" i="21"/>
  <c r="R143" i="21"/>
  <c r="R144" i="21"/>
  <c r="R150" i="21"/>
  <c r="P143" i="21"/>
  <c r="P144" i="21"/>
  <c r="P150" i="21"/>
  <c r="O151" i="21"/>
  <c r="T151" i="21"/>
  <c r="R151" i="21"/>
  <c r="P151" i="21"/>
  <c r="J149" i="21"/>
  <c r="J144" i="21"/>
  <c r="K144" i="21"/>
  <c r="K150" i="21"/>
  <c r="K154" i="21"/>
  <c r="F168" i="21"/>
  <c r="Q150" i="21"/>
  <c r="U150" i="21"/>
  <c r="N153" i="21"/>
  <c r="O152" i="21"/>
  <c r="P152" i="21"/>
  <c r="Q152" i="21"/>
  <c r="R152" i="21"/>
  <c r="S152" i="21"/>
  <c r="K112" i="21"/>
  <c r="L112" i="21"/>
  <c r="T73" i="21"/>
  <c r="P73" i="21"/>
  <c r="J70" i="21"/>
  <c r="K70" i="21"/>
  <c r="O73" i="21"/>
  <c r="R73" i="21"/>
  <c r="O74" i="21"/>
  <c r="P74" i="21"/>
  <c r="N75" i="21"/>
  <c r="I64" i="21"/>
  <c r="J64" i="21"/>
  <c r="P64" i="21"/>
  <c r="P66" i="21"/>
  <c r="P72" i="21"/>
  <c r="L126" i="21"/>
  <c r="L131" i="21"/>
  <c r="L212" i="21"/>
  <c r="L219" i="21"/>
  <c r="L233" i="21"/>
  <c r="L247" i="21"/>
  <c r="J268" i="21"/>
  <c r="J278" i="21"/>
  <c r="J288" i="21"/>
  <c r="J59" i="21"/>
  <c r="L59" i="21"/>
  <c r="J60" i="21"/>
  <c r="L60" i="21"/>
  <c r="J61" i="21"/>
  <c r="L61" i="21"/>
  <c r="J62" i="21"/>
  <c r="K62" i="21"/>
  <c r="J63" i="21"/>
  <c r="L63" i="21"/>
  <c r="J65" i="21"/>
  <c r="L65" i="21"/>
  <c r="J68" i="21"/>
  <c r="K68" i="21"/>
  <c r="J69" i="21"/>
  <c r="K69" i="21"/>
  <c r="U73" i="21"/>
  <c r="S73" i="21"/>
  <c r="J75" i="21"/>
  <c r="L226" i="21"/>
  <c r="L240" i="21"/>
  <c r="L254" i="21"/>
  <c r="J273" i="21"/>
  <c r="J283" i="21"/>
  <c r="J293" i="21"/>
  <c r="L294" i="21"/>
  <c r="L298" i="21"/>
  <c r="G312" i="21"/>
  <c r="N294" i="21"/>
  <c r="N298" i="21"/>
  <c r="I312" i="21"/>
  <c r="P294" i="21"/>
  <c r="P298" i="21"/>
  <c r="K312" i="21"/>
  <c r="R294" i="21"/>
  <c r="R298" i="21"/>
  <c r="M312" i="21"/>
  <c r="T294" i="21"/>
  <c r="T298" i="21"/>
  <c r="O312" i="21"/>
  <c r="J297" i="21"/>
  <c r="J476" i="21"/>
  <c r="L41" i="21"/>
  <c r="H255" i="21"/>
  <c r="K294" i="21"/>
  <c r="K298" i="21"/>
  <c r="F312" i="21"/>
  <c r="M294" i="21"/>
  <c r="M298" i="21"/>
  <c r="H312" i="21"/>
  <c r="O294" i="21"/>
  <c r="O298" i="21"/>
  <c r="J312" i="21"/>
  <c r="Q294" i="21"/>
  <c r="Q298" i="21"/>
  <c r="L312" i="21"/>
  <c r="S294" i="21"/>
  <c r="S298" i="21"/>
  <c r="N312" i="21"/>
  <c r="L48" i="21"/>
  <c r="N76" i="21"/>
  <c r="I90" i="21"/>
  <c r="U298" i="21"/>
  <c r="P312" i="21"/>
  <c r="Q44" i="23"/>
  <c r="D59" i="19"/>
  <c r="E58" i="19"/>
  <c r="G59" i="19"/>
  <c r="I58" i="19"/>
  <c r="K398" i="21"/>
  <c r="J410" i="21"/>
  <c r="L380" i="21"/>
  <c r="L388" i="21"/>
  <c r="R44" i="23"/>
  <c r="L401" i="21"/>
  <c r="L408" i="21"/>
  <c r="L410" i="21"/>
  <c r="U414" i="21"/>
  <c r="U415" i="21"/>
  <c r="P429" i="21"/>
  <c r="K408" i="21"/>
  <c r="K410" i="21"/>
  <c r="T414" i="21"/>
  <c r="T415" i="21"/>
  <c r="O429" i="21"/>
  <c r="P414" i="21"/>
  <c r="P415" i="21"/>
  <c r="K429" i="21"/>
  <c r="S414" i="21"/>
  <c r="S415" i="21"/>
  <c r="N429" i="21"/>
  <c r="O414" i="21"/>
  <c r="O415" i="21"/>
  <c r="J429" i="21"/>
  <c r="L405" i="21"/>
  <c r="R414" i="21"/>
  <c r="R415" i="21"/>
  <c r="M429" i="21"/>
  <c r="Q414" i="21"/>
  <c r="Q415" i="21"/>
  <c r="L429" i="21"/>
  <c r="K405" i="21"/>
  <c r="J405" i="21"/>
  <c r="J411" i="21"/>
  <c r="J415" i="21"/>
  <c r="N154" i="21"/>
  <c r="I168" i="21"/>
  <c r="J150" i="21"/>
  <c r="J154" i="21"/>
  <c r="L70" i="21"/>
  <c r="P153" i="21"/>
  <c r="P154" i="21"/>
  <c r="K168" i="21"/>
  <c r="T152" i="21"/>
  <c r="U152" i="21"/>
  <c r="U153" i="21"/>
  <c r="U154" i="21"/>
  <c r="P168" i="21"/>
  <c r="S153" i="21"/>
  <c r="S154" i="21"/>
  <c r="N168" i="21"/>
  <c r="L49" i="21"/>
  <c r="R153" i="21"/>
  <c r="R154" i="21"/>
  <c r="M168" i="21"/>
  <c r="O153" i="21"/>
  <c r="O154" i="21"/>
  <c r="J168" i="21"/>
  <c r="Q153" i="21"/>
  <c r="Q154" i="21"/>
  <c r="L168" i="21"/>
  <c r="L62" i="21"/>
  <c r="L66" i="21"/>
  <c r="L132" i="21"/>
  <c r="M63" i="21"/>
  <c r="M66" i="21"/>
  <c r="M72" i="21"/>
  <c r="M76" i="21"/>
  <c r="H90" i="21"/>
  <c r="O75" i="21"/>
  <c r="O76" i="21"/>
  <c r="J90" i="21"/>
  <c r="L255" i="21"/>
  <c r="L68" i="21"/>
  <c r="L69" i="21"/>
  <c r="J294" i="21"/>
  <c r="J298" i="21"/>
  <c r="J71" i="21"/>
  <c r="J66" i="21"/>
  <c r="K59" i="21"/>
  <c r="K66" i="21"/>
  <c r="Q74" i="21"/>
  <c r="P75" i="21"/>
  <c r="P76" i="21"/>
  <c r="K90" i="21"/>
  <c r="K71" i="21"/>
  <c r="F314" i="21"/>
  <c r="F315" i="21"/>
  <c r="F317" i="21"/>
  <c r="G60" i="19"/>
  <c r="D60" i="19"/>
  <c r="E59" i="19"/>
  <c r="I59" i="19"/>
  <c r="L411" i="21"/>
  <c r="L415" i="21"/>
  <c r="G429" i="21"/>
  <c r="K411" i="21"/>
  <c r="K415" i="21"/>
  <c r="F429" i="21"/>
  <c r="T153" i="21"/>
  <c r="T154" i="21"/>
  <c r="O168" i="21"/>
  <c r="F170" i="21"/>
  <c r="F171" i="21"/>
  <c r="L71" i="21"/>
  <c r="L72" i="21"/>
  <c r="L76" i="21"/>
  <c r="G90" i="21"/>
  <c r="J72" i="21"/>
  <c r="J76" i="21"/>
  <c r="K72" i="21"/>
  <c r="K76" i="21"/>
  <c r="F90" i="21"/>
  <c r="R74" i="21"/>
  <c r="Q75" i="21"/>
  <c r="Q76" i="21"/>
  <c r="L90" i="21"/>
  <c r="D61" i="19"/>
  <c r="E60" i="19"/>
  <c r="G61" i="19"/>
  <c r="I60" i="19"/>
  <c r="F431" i="21"/>
  <c r="F432" i="21"/>
  <c r="F434" i="21"/>
  <c r="F173" i="21"/>
  <c r="G351" i="21"/>
  <c r="F351" i="21"/>
  <c r="S74" i="21"/>
  <c r="R75" i="21"/>
  <c r="R76" i="21"/>
  <c r="M90" i="21"/>
  <c r="G62" i="19"/>
  <c r="D62" i="19"/>
  <c r="E61" i="19"/>
  <c r="I61" i="19"/>
  <c r="T74" i="21"/>
  <c r="S75" i="21"/>
  <c r="S76" i="21"/>
  <c r="N90" i="21"/>
  <c r="D63" i="19"/>
  <c r="E62" i="19"/>
  <c r="I62" i="19"/>
  <c r="G63" i="19"/>
  <c r="U74" i="21"/>
  <c r="U75" i="21"/>
  <c r="U76" i="21"/>
  <c r="P90" i="21"/>
  <c r="T75" i="21"/>
  <c r="T76" i="21"/>
  <c r="O90" i="21"/>
  <c r="G64" i="19"/>
  <c r="D64" i="19"/>
  <c r="E63" i="19"/>
  <c r="I63" i="19"/>
  <c r="F92" i="21"/>
  <c r="D65" i="19"/>
  <c r="E64" i="19"/>
  <c r="G65" i="19"/>
  <c r="I64" i="19"/>
  <c r="F93" i="21"/>
  <c r="G66" i="19"/>
  <c r="D66" i="19"/>
  <c r="E65" i="19"/>
  <c r="I65" i="19"/>
  <c r="F95" i="21"/>
  <c r="G350" i="21"/>
  <c r="F350" i="21"/>
  <c r="D67" i="19"/>
  <c r="E66" i="19"/>
  <c r="I66" i="19"/>
  <c r="G67" i="19"/>
  <c r="G68" i="19"/>
  <c r="D68" i="19"/>
  <c r="E67" i="19"/>
  <c r="I67" i="19"/>
  <c r="D69" i="19"/>
  <c r="E68" i="19"/>
  <c r="I68" i="19"/>
  <c r="G69" i="19"/>
  <c r="G70" i="19"/>
  <c r="D70" i="19"/>
  <c r="E69" i="19"/>
  <c r="I69" i="19"/>
  <c r="D71" i="19"/>
  <c r="E70" i="19"/>
  <c r="I70" i="19"/>
  <c r="G71" i="19"/>
  <c r="G72" i="19"/>
  <c r="D72" i="19"/>
  <c r="E71" i="19"/>
  <c r="I71" i="19"/>
  <c r="D73" i="19"/>
  <c r="E72" i="19"/>
  <c r="I72" i="19"/>
  <c r="G73" i="19"/>
  <c r="G74" i="19"/>
  <c r="D74" i="19"/>
  <c r="E73" i="19"/>
  <c r="I73" i="19"/>
  <c r="D75" i="19"/>
  <c r="E75" i="19"/>
  <c r="E74" i="19"/>
  <c r="G75" i="19"/>
  <c r="I74" i="19"/>
  <c r="I75" i="19"/>
  <c r="J61" i="10"/>
  <c r="J130" i="8"/>
  <c r="J131" i="8"/>
  <c r="K125" i="8"/>
  <c r="G111" i="8"/>
  <c r="I171" i="8"/>
  <c r="J171" i="8"/>
  <c r="K171" i="8"/>
  <c r="L171" i="8"/>
  <c r="U125" i="8"/>
  <c r="T125" i="8"/>
  <c r="S125" i="8"/>
  <c r="R125" i="8"/>
  <c r="Q125" i="8"/>
  <c r="P125" i="8"/>
  <c r="O125" i="8"/>
  <c r="N125" i="8"/>
  <c r="M125" i="8"/>
  <c r="L125" i="8"/>
  <c r="U117" i="8"/>
  <c r="T117" i="8"/>
  <c r="S117" i="8"/>
  <c r="R117" i="8"/>
  <c r="Q117" i="8"/>
  <c r="P117" i="8"/>
  <c r="O117" i="8"/>
  <c r="N117" i="8"/>
  <c r="M117" i="8"/>
  <c r="L117" i="8"/>
  <c r="K117" i="8"/>
  <c r="U109" i="8"/>
  <c r="T109" i="8"/>
  <c r="S109" i="8"/>
  <c r="R109" i="8"/>
  <c r="Q109" i="8"/>
  <c r="P109" i="8"/>
  <c r="O109" i="8"/>
  <c r="N109" i="8"/>
  <c r="M109" i="8"/>
  <c r="L109" i="8"/>
  <c r="K109" i="8"/>
  <c r="U127" i="8"/>
  <c r="C28" i="13"/>
  <c r="C29" i="13"/>
  <c r="C30" i="13"/>
  <c r="C31" i="13"/>
  <c r="C32" i="13"/>
  <c r="C33" i="13"/>
  <c r="C34" i="13"/>
  <c r="C35" i="13"/>
  <c r="C36" i="13"/>
  <c r="C37" i="13"/>
  <c r="C38" i="13"/>
  <c r="C39" i="13"/>
  <c r="C40" i="13"/>
  <c r="C41" i="13"/>
  <c r="C42" i="13"/>
  <c r="C43" i="13"/>
  <c r="J124" i="8"/>
  <c r="J123" i="8"/>
  <c r="J122" i="8"/>
  <c r="J116" i="8"/>
  <c r="J115" i="8"/>
  <c r="J114" i="8"/>
  <c r="J108" i="8"/>
  <c r="J107" i="8"/>
  <c r="J106" i="8"/>
  <c r="J100" i="8"/>
  <c r="J99" i="8"/>
  <c r="J98" i="8"/>
  <c r="J90" i="8"/>
  <c r="T61" i="10"/>
  <c r="S61" i="10"/>
  <c r="R61" i="10"/>
  <c r="Q61" i="10"/>
  <c r="P61" i="10"/>
  <c r="O61" i="10"/>
  <c r="N61" i="10"/>
  <c r="M61" i="10"/>
  <c r="L61" i="10"/>
  <c r="K61" i="10"/>
  <c r="I60" i="10"/>
  <c r="I59" i="10"/>
  <c r="I26" i="10"/>
  <c r="C27" i="13"/>
  <c r="C26" i="13"/>
  <c r="L33" i="8"/>
  <c r="E54" i="6"/>
  <c r="I54" i="6" s="1"/>
  <c r="E55" i="6"/>
  <c r="I55" i="6" s="1"/>
  <c r="G33" i="6"/>
  <c r="G34" i="6"/>
  <c r="G35" i="6"/>
  <c r="G36" i="6"/>
  <c r="G37" i="6"/>
  <c r="G31" i="6"/>
  <c r="F38" i="6"/>
  <c r="E38" i="6"/>
  <c r="J91" i="8"/>
  <c r="G119" i="8"/>
  <c r="L65" i="8"/>
  <c r="L66" i="8"/>
  <c r="L67" i="8"/>
  <c r="L69" i="8"/>
  <c r="L64" i="8"/>
  <c r="L56" i="8"/>
  <c r="L57" i="8"/>
  <c r="L58" i="8"/>
  <c r="L60" i="8"/>
  <c r="L55" i="8"/>
  <c r="L47" i="8"/>
  <c r="L50" i="8"/>
  <c r="L46" i="8"/>
  <c r="L38" i="8"/>
  <c r="L41" i="8"/>
  <c r="L42" i="8"/>
  <c r="L37" i="8"/>
  <c r="L29" i="8"/>
  <c r="L30" i="8"/>
  <c r="L31" i="8"/>
  <c r="L32" i="8"/>
  <c r="L28" i="8"/>
  <c r="J92" i="8"/>
  <c r="G56" i="6"/>
  <c r="G57" i="6"/>
  <c r="G58" i="6" s="1"/>
  <c r="L51" i="8"/>
  <c r="J109" i="8" l="1"/>
  <c r="J125" i="8"/>
  <c r="L127" i="8"/>
  <c r="L134" i="8" s="1"/>
  <c r="G145" i="8" s="1"/>
  <c r="N127" i="8"/>
  <c r="P127" i="8"/>
  <c r="P134" i="8" s="1"/>
  <c r="K145" i="8" s="1"/>
  <c r="R127" i="8"/>
  <c r="R134" i="8" s="1"/>
  <c r="M145" i="8" s="1"/>
  <c r="T127" i="8"/>
  <c r="J101" i="8"/>
  <c r="M127" i="8"/>
  <c r="O127" i="8"/>
  <c r="O134" i="8" s="1"/>
  <c r="J145" i="8" s="1"/>
  <c r="Q127" i="8"/>
  <c r="Q134" i="8" s="1"/>
  <c r="L145" i="8" s="1"/>
  <c r="S127" i="8"/>
  <c r="K127" i="8"/>
  <c r="K134" i="8" s="1"/>
  <c r="F145" i="8" s="1"/>
  <c r="J132" i="8"/>
  <c r="J93" i="8"/>
  <c r="J117" i="8"/>
  <c r="L34" i="8"/>
  <c r="G38" i="6"/>
  <c r="J46" i="23"/>
  <c r="G61" i="23" s="1"/>
  <c r="N45" i="23"/>
  <c r="O45" i="23" s="1"/>
  <c r="P45" i="23" s="1"/>
  <c r="S44" i="23"/>
  <c r="P44" i="23"/>
  <c r="P46" i="23" s="1"/>
  <c r="P47" i="23" s="1"/>
  <c r="P51" i="23" s="1"/>
  <c r="T44" i="23"/>
  <c r="O44" i="23"/>
  <c r="O46" i="23" s="1"/>
  <c r="O47" i="23" s="1"/>
  <c r="O51" i="23" s="1"/>
  <c r="I56" i="10"/>
  <c r="I45" i="10"/>
  <c r="S48" i="10"/>
  <c r="S54" i="10" s="1"/>
  <c r="O48" i="10"/>
  <c r="O54" i="10" s="1"/>
  <c r="K48" i="10"/>
  <c r="K54" i="10" s="1"/>
  <c r="I35" i="10"/>
  <c r="I46" i="10"/>
  <c r="I61" i="10"/>
  <c r="Q45" i="23"/>
  <c r="K30" i="23"/>
  <c r="L30" i="23"/>
  <c r="L37" i="23" s="1"/>
  <c r="L43" i="23" s="1"/>
  <c r="L47" i="23" s="1"/>
  <c r="L51" i="23" s="1"/>
  <c r="K36" i="23"/>
  <c r="N46" i="23"/>
  <c r="N47" i="23" s="1"/>
  <c r="N51" i="23" s="1"/>
  <c r="L33" i="23"/>
  <c r="L34" i="23"/>
  <c r="J36" i="23"/>
  <c r="J37" i="23" s="1"/>
  <c r="J43" i="23" s="1"/>
  <c r="M134" i="8"/>
  <c r="H145" i="8" s="1"/>
  <c r="N134" i="8"/>
  <c r="I145" i="8" s="1"/>
  <c r="U134" i="8"/>
  <c r="P145" i="8" s="1"/>
  <c r="L43" i="8"/>
  <c r="L52" i="8"/>
  <c r="L61" i="8"/>
  <c r="Q48" i="10"/>
  <c r="Q54" i="10" s="1"/>
  <c r="M48" i="10"/>
  <c r="M54" i="10" s="1"/>
  <c r="S134" i="8"/>
  <c r="N145" i="8" s="1"/>
  <c r="T134" i="8"/>
  <c r="O145" i="8" s="1"/>
  <c r="R48" i="10"/>
  <c r="R54" i="10" s="1"/>
  <c r="I43" i="10"/>
  <c r="J48" i="10"/>
  <c r="J54" i="10" s="1"/>
  <c r="I51" i="10"/>
  <c r="I55" i="10"/>
  <c r="N48" i="10"/>
  <c r="N54" i="10" s="1"/>
  <c r="I30" i="10"/>
  <c r="I47" i="10"/>
  <c r="T48" i="10"/>
  <c r="T54" i="10" s="1"/>
  <c r="P48" i="10"/>
  <c r="P54" i="10" s="1"/>
  <c r="L48" i="10"/>
  <c r="L54" i="10" s="1"/>
  <c r="I52" i="10"/>
  <c r="I50" i="10"/>
  <c r="I53" i="10" s="1"/>
  <c r="G59" i="6"/>
  <c r="J127" i="8" l="1"/>
  <c r="L70" i="8"/>
  <c r="L71" i="8" s="1"/>
  <c r="L78" i="8" s="1"/>
  <c r="K37" i="23"/>
  <c r="K43" i="23" s="1"/>
  <c r="K47" i="23" s="1"/>
  <c r="K51" i="23" s="1"/>
  <c r="I48" i="10"/>
  <c r="I54" i="10" s="1"/>
  <c r="F61" i="23"/>
  <c r="J47" i="23"/>
  <c r="J51" i="23" s="1"/>
  <c r="Q46" i="23"/>
  <c r="Q47" i="23" s="1"/>
  <c r="Q51" i="23" s="1"/>
  <c r="R45" i="23"/>
  <c r="M58" i="10"/>
  <c r="O471" i="21" s="1"/>
  <c r="O474" i="21" s="1"/>
  <c r="O58" i="10"/>
  <c r="Q471" i="21" s="1"/>
  <c r="Q474" i="21" s="1"/>
  <c r="T58" i="10"/>
  <c r="T62" i="10" s="1"/>
  <c r="P58" i="10"/>
  <c r="J134" i="8"/>
  <c r="Q58" i="10"/>
  <c r="S471" i="21" s="1"/>
  <c r="S474" i="21" s="1"/>
  <c r="F147" i="8"/>
  <c r="F148" i="8" s="1"/>
  <c r="S58" i="10"/>
  <c r="U471" i="21" s="1"/>
  <c r="U474" i="21" s="1"/>
  <c r="J58" i="10"/>
  <c r="J62" i="10" s="1"/>
  <c r="L58" i="10"/>
  <c r="N471" i="21" s="1"/>
  <c r="N474" i="21" s="1"/>
  <c r="K58" i="10"/>
  <c r="R58" i="10"/>
  <c r="R62" i="10" s="1"/>
  <c r="N58" i="10"/>
  <c r="E56" i="6"/>
  <c r="I56" i="6" s="1"/>
  <c r="G60" i="6"/>
  <c r="M62" i="10" l="1"/>
  <c r="T471" i="21"/>
  <c r="T474" i="21" s="1"/>
  <c r="R46" i="23"/>
  <c r="R47" i="23" s="1"/>
  <c r="R51" i="23" s="1"/>
  <c r="S45" i="23"/>
  <c r="P471" i="21"/>
  <c r="P474" i="21" s="1"/>
  <c r="O62" i="10"/>
  <c r="I58" i="10"/>
  <c r="R471" i="21"/>
  <c r="R474" i="21" s="1"/>
  <c r="P62" i="10"/>
  <c r="L471" i="21"/>
  <c r="L474" i="21" s="1"/>
  <c r="L62" i="10"/>
  <c r="S62" i="10"/>
  <c r="N62" i="10"/>
  <c r="K62" i="10"/>
  <c r="M471" i="21"/>
  <c r="M474" i="21" s="1"/>
  <c r="Q62" i="10"/>
  <c r="E57" i="6"/>
  <c r="I57" i="6" s="1"/>
  <c r="G61" i="6"/>
  <c r="T45" i="23" l="1"/>
  <c r="S46" i="23"/>
  <c r="S47" i="23" s="1"/>
  <c r="S51" i="23" s="1"/>
  <c r="I62" i="10"/>
  <c r="K471" i="21"/>
  <c r="K474" i="21" s="1"/>
  <c r="J477" i="21" s="1"/>
  <c r="J478" i="21" s="1"/>
  <c r="E58" i="6"/>
  <c r="I58" i="6" s="1"/>
  <c r="G62" i="6"/>
  <c r="U45" i="23" l="1"/>
  <c r="U46" i="23" s="1"/>
  <c r="U47" i="23" s="1"/>
  <c r="U51" i="23" s="1"/>
  <c r="T46" i="23"/>
  <c r="T47" i="23" s="1"/>
  <c r="T51" i="23" s="1"/>
  <c r="AM202" i="8"/>
  <c r="AH202" i="8"/>
  <c r="E59" i="6"/>
  <c r="I59" i="6" s="1"/>
  <c r="G63" i="6"/>
  <c r="F149" i="8"/>
  <c r="F150" i="8" s="1"/>
  <c r="I53" i="23" l="1"/>
  <c r="I54" i="23"/>
  <c r="E60" i="6"/>
  <c r="I60" i="6" s="1"/>
  <c r="G64" i="6"/>
  <c r="E61" i="6" l="1"/>
  <c r="I61" i="6" s="1"/>
  <c r="G65" i="6"/>
  <c r="E62" i="6" l="1"/>
  <c r="I62" i="6" s="1"/>
  <c r="G66" i="6"/>
  <c r="E63" i="6" l="1"/>
  <c r="I63" i="6" s="1"/>
  <c r="G67" i="6"/>
  <c r="E64" i="6" l="1"/>
  <c r="I64" i="6" s="1"/>
  <c r="G68" i="6"/>
  <c r="E65" i="6" l="1"/>
  <c r="I65" i="6" s="1"/>
  <c r="G69" i="6"/>
  <c r="E66" i="6" l="1"/>
  <c r="I66" i="6" s="1"/>
  <c r="G70" i="6"/>
  <c r="E67" i="6" l="1"/>
  <c r="I67" i="6" s="1"/>
  <c r="G71" i="6"/>
  <c r="E68" i="6" l="1"/>
  <c r="I68" i="6" s="1"/>
  <c r="G72" i="6"/>
  <c r="E69" i="6" l="1"/>
  <c r="I69" i="6" s="1"/>
  <c r="G73" i="6"/>
  <c r="E70" i="6" l="1"/>
  <c r="I70" i="6" s="1"/>
  <c r="E71" i="6" l="1"/>
  <c r="I71" i="6" s="1"/>
  <c r="E72" i="6" l="1"/>
  <c r="I72" i="6" s="1"/>
  <c r="E73" i="6"/>
  <c r="I73" i="6" s="1"/>
</calcChain>
</file>

<file path=xl/comments1.xml><?xml version="1.0" encoding="utf-8"?>
<comments xmlns="http://schemas.openxmlformats.org/spreadsheetml/2006/main">
  <authors>
    <author>Gustavo Adolfo Oliva Barahona</author>
  </authors>
  <commentList>
    <comment ref="D28" authorId="0">
      <text>
        <r>
          <rPr>
            <b/>
            <sz val="9"/>
            <color indexed="81"/>
            <rFont val="Tahoma"/>
            <family val="2"/>
          </rPr>
          <t>Gustavo Adolfo Oliva Barahona:</t>
        </r>
        <r>
          <rPr>
            <sz val="9"/>
            <color indexed="81"/>
            <rFont val="Tahoma"/>
            <family val="2"/>
          </rPr>
          <t xml:space="preserve">
Inserte tantas filas como documentos soporte se hayan utilizado</t>
        </r>
      </text>
    </comment>
    <comment ref="D39" authorId="0">
      <text>
        <r>
          <rPr>
            <b/>
            <sz val="9"/>
            <color indexed="81"/>
            <rFont val="Tahoma"/>
            <family val="2"/>
          </rPr>
          <t>Gustavo Adolfo Oliva Barahona:</t>
        </r>
        <r>
          <rPr>
            <sz val="9"/>
            <color indexed="81"/>
            <rFont val="Tahoma"/>
            <family val="2"/>
          </rPr>
          <t xml:space="preserve">
Inserte tantas filas como documentos soporte se hayan utilizado</t>
        </r>
      </text>
    </comment>
    <comment ref="C49" authorId="0">
      <text>
        <r>
          <rPr>
            <b/>
            <sz val="9"/>
            <color indexed="81"/>
            <rFont val="Tahoma"/>
            <family val="2"/>
          </rPr>
          <t>Gustavo Adolfo Oliva Barahona:</t>
        </r>
        <r>
          <rPr>
            <sz val="9"/>
            <color indexed="81"/>
            <rFont val="Tahoma"/>
            <family val="2"/>
          </rPr>
          <t xml:space="preserve">
Utilice el mismo problema descrito en el Árbol de Problema</t>
        </r>
      </text>
    </comment>
    <comment ref="C51" authorId="0">
      <text>
        <r>
          <rPr>
            <b/>
            <sz val="9"/>
            <color indexed="81"/>
            <rFont val="Tahoma"/>
            <family val="2"/>
          </rPr>
          <t>Gustavo Adolfo Oliva Barahona:</t>
        </r>
        <r>
          <rPr>
            <sz val="9"/>
            <color indexed="81"/>
            <rFont val="Tahoma"/>
            <family val="2"/>
          </rPr>
          <t xml:space="preserve">
Si no existe un estudio de línea base sobre el problema, es necesario desarrollar el mismo.</t>
        </r>
      </text>
    </comment>
  </commentList>
</comments>
</file>

<file path=xl/comments2.xml><?xml version="1.0" encoding="utf-8"?>
<comments xmlns="http://schemas.openxmlformats.org/spreadsheetml/2006/main">
  <authors>
    <author>DGIP-Preinversion</author>
  </authors>
  <commentList>
    <comment ref="C22" authorId="0">
      <text>
        <r>
          <rPr>
            <b/>
            <sz val="9"/>
            <color indexed="81"/>
            <rFont val="Tahoma"/>
            <charset val="1"/>
          </rPr>
          <t>DGIP-Preinversion:</t>
        </r>
        <r>
          <rPr>
            <sz val="9"/>
            <color indexed="81"/>
            <rFont val="Tahoma"/>
            <charset val="1"/>
          </rPr>
          <t xml:space="preserve">
Son las instituciones del Sector Público, Alcaldias, Organismos financieros </t>
        </r>
      </text>
    </comment>
    <comment ref="C23" authorId="0">
      <text>
        <r>
          <rPr>
            <b/>
            <sz val="9"/>
            <color indexed="81"/>
            <rFont val="Tahoma"/>
            <charset val="1"/>
          </rPr>
          <t>DGIP-Preinversion:</t>
        </r>
        <r>
          <rPr>
            <sz val="9"/>
            <color indexed="81"/>
            <rFont val="Tahoma"/>
            <charset val="1"/>
          </rPr>
          <t xml:space="preserve">
Patronatos, Juntas de Agua.</t>
        </r>
      </text>
    </comment>
    <comment ref="C24" authorId="0">
      <text>
        <r>
          <rPr>
            <b/>
            <sz val="9"/>
            <color indexed="81"/>
            <rFont val="Tahoma"/>
            <charset val="1"/>
          </rPr>
          <t>DGIP-Preinversion:</t>
        </r>
        <r>
          <rPr>
            <sz val="9"/>
            <color indexed="81"/>
            <rFont val="Tahoma"/>
            <charset val="1"/>
          </rPr>
          <t xml:space="preserve">
Partidos Politicos, Congreso Nacional. </t>
        </r>
      </text>
    </comment>
    <comment ref="C25" authorId="0">
      <text>
        <r>
          <rPr>
            <b/>
            <sz val="9"/>
            <color indexed="81"/>
            <rFont val="Tahoma"/>
            <family val="2"/>
          </rPr>
          <t>DGIP-Preinversion:</t>
        </r>
        <r>
          <rPr>
            <sz val="9"/>
            <color indexed="81"/>
            <rFont val="Tahoma"/>
            <family val="2"/>
          </rPr>
          <t xml:space="preserve">
Gremio  de agricultores,  ganaderos, cafetaleros etc. </t>
        </r>
      </text>
    </comment>
    <comment ref="C26" authorId="0">
      <text>
        <r>
          <rPr>
            <b/>
            <sz val="9"/>
            <color indexed="81"/>
            <rFont val="Tahoma"/>
            <family val="2"/>
          </rPr>
          <t>DGIP-Preinversion:</t>
        </r>
        <r>
          <rPr>
            <sz val="9"/>
            <color indexed="81"/>
            <rFont val="Tahoma"/>
            <family val="2"/>
          </rPr>
          <t xml:space="preserve">
habitantes de la comunidad</t>
        </r>
      </text>
    </comment>
    <comment ref="C27" authorId="0">
      <text>
        <r>
          <rPr>
            <b/>
            <sz val="9"/>
            <color indexed="81"/>
            <rFont val="Tahoma"/>
            <family val="2"/>
          </rPr>
          <t>DGIP-Preinversion:</t>
        </r>
        <r>
          <rPr>
            <sz val="9"/>
            <color indexed="81"/>
            <rFont val="Tahoma"/>
            <family val="2"/>
          </rPr>
          <t xml:space="preserve">
Personas con capacidades fisicas especiales, etnias en general, madres solteras.</t>
        </r>
      </text>
    </comment>
    <comment ref="C42" authorId="0">
      <text>
        <r>
          <rPr>
            <b/>
            <sz val="9"/>
            <color indexed="81"/>
            <rFont val="Tahoma"/>
            <family val="2"/>
          </rPr>
          <t>DGIP-Preinversion:</t>
        </r>
        <r>
          <rPr>
            <sz val="9"/>
            <color indexed="81"/>
            <rFont val="Tahoma"/>
            <family val="2"/>
          </rPr>
          <t xml:space="preserve">
Llenar una fila por cada actor arriba identificado.</t>
        </r>
      </text>
    </comment>
    <comment ref="M42" authorId="0">
      <text>
        <r>
          <rPr>
            <b/>
            <sz val="9"/>
            <color indexed="81"/>
            <rFont val="Tahoma"/>
            <family val="2"/>
          </rPr>
          <t>DGIP-Preinversion:</t>
        </r>
        <r>
          <rPr>
            <sz val="9"/>
            <color indexed="81"/>
            <rFont val="Tahoma"/>
            <family val="2"/>
          </rPr>
          <t xml:space="preserve">
Cuando el interes del actor sea negativo, completar el siguiente cuadro.
</t>
        </r>
      </text>
    </comment>
  </commentList>
</comments>
</file>

<file path=xl/comments3.xml><?xml version="1.0" encoding="utf-8"?>
<comments xmlns="http://schemas.openxmlformats.org/spreadsheetml/2006/main">
  <authors>
    <author>DGIP-Preinversion</author>
    <author> </author>
  </authors>
  <commentList>
    <comment ref="C52" authorId="0">
      <text>
        <r>
          <rPr>
            <b/>
            <sz val="9"/>
            <color indexed="81"/>
            <rFont val="Tahoma"/>
            <family val="2"/>
          </rPr>
          <t>DGIP-Preinversion:</t>
        </r>
        <r>
          <rPr>
            <sz val="9"/>
            <color indexed="81"/>
            <rFont val="Tahoma"/>
            <family val="2"/>
          </rPr>
          <t xml:space="preserve">
CREAR TABLA DE COEFICIENTES DE CONSUMO CON PROYECTOS TIPO. </t>
        </r>
      </text>
    </comment>
    <comment ref="E52" authorId="1">
      <text>
        <r>
          <rPr>
            <b/>
            <sz val="9"/>
            <color indexed="81"/>
            <rFont val="Tahoma"/>
            <family val="2"/>
          </rPr>
          <t> :</t>
        </r>
        <r>
          <rPr>
            <sz val="9"/>
            <color indexed="81"/>
            <rFont val="Tahoma"/>
            <family val="2"/>
          </rPr>
          <t xml:space="preserve">
un cupo por persona.</t>
        </r>
      </text>
    </comment>
  </commentList>
</comments>
</file>

<file path=xl/comments4.xml><?xml version="1.0" encoding="utf-8"?>
<comments xmlns="http://schemas.openxmlformats.org/spreadsheetml/2006/main">
  <authors>
    <author>Gustavo Adolfo Oliva Barahona</author>
    <author>DGIP-Preinversion</author>
  </authors>
  <commentList>
    <comment ref="C19" authorId="0">
      <text>
        <r>
          <rPr>
            <b/>
            <sz val="9"/>
            <color indexed="81"/>
            <rFont val="Tahoma"/>
            <family val="2"/>
          </rPr>
          <t>Gustavo Adolfo Oliva Barahona:</t>
        </r>
        <r>
          <rPr>
            <sz val="9"/>
            <color indexed="81"/>
            <rFont val="Tahoma"/>
            <family val="2"/>
          </rPr>
          <t xml:space="preserve">
El nombre de la alternativa es el nombre del proyecto, este debe ser claro y preciso, de tal manera que pueda indicar: •Cuál es el tipo de intervención. •Cuál será el bien o servicio (o conjunto de servicios) en el que intervendrá; y •Cuál es la localización del mismo.</t>
        </r>
      </text>
    </comment>
    <comment ref="E28" authorId="1">
      <text>
        <r>
          <rPr>
            <b/>
            <sz val="9"/>
            <color indexed="81"/>
            <rFont val="Tahoma"/>
            <family val="2"/>
          </rPr>
          <t>DGIP-Preinversion:</t>
        </r>
        <r>
          <rPr>
            <sz val="9"/>
            <color indexed="81"/>
            <rFont val="Tahoma"/>
            <family val="2"/>
          </rPr>
          <t xml:space="preserve">
Insertar filas según el número de componentes de la alternativa o proyecto</t>
        </r>
      </text>
    </comment>
    <comment ref="E90" authorId="1">
      <text>
        <r>
          <rPr>
            <b/>
            <sz val="9"/>
            <color indexed="81"/>
            <rFont val="Tahoma"/>
            <family val="2"/>
          </rPr>
          <t>DGIP-Preinversion:</t>
        </r>
        <r>
          <rPr>
            <sz val="9"/>
            <color indexed="81"/>
            <rFont val="Tahoma"/>
            <family val="2"/>
          </rPr>
          <t xml:space="preserve">
Insertar filas según el número de componentes de la alternativa o proyecto</t>
        </r>
      </text>
    </comment>
  </commentList>
</comments>
</file>

<file path=xl/comments5.xml><?xml version="1.0" encoding="utf-8"?>
<comments xmlns="http://schemas.openxmlformats.org/spreadsheetml/2006/main">
  <authors>
    <author>Unidad de Preinversion</author>
    <author>Jose Fierro</author>
    <author> </author>
  </authors>
  <commentList>
    <comment ref="G146" authorId="0">
      <text>
        <r>
          <rPr>
            <b/>
            <sz val="11"/>
            <color indexed="81"/>
            <rFont val="Tahoma"/>
            <family val="2"/>
          </rPr>
          <t>Unidad de Preinversion:</t>
        </r>
        <r>
          <rPr>
            <sz val="11"/>
            <color indexed="81"/>
            <rFont val="Tahoma"/>
            <family val="2"/>
          </rPr>
          <t xml:space="preserve">
Dato linkeado con Modulo 3  (Poblacion Objetivo Proyectada)</t>
        </r>
      </text>
    </comment>
    <comment ref="I154" authorId="1">
      <text>
        <r>
          <rPr>
            <sz val="9"/>
            <color indexed="81"/>
            <rFont val="Tahoma"/>
            <family val="2"/>
          </rPr>
          <t xml:space="preserve">Se debe consultar orientacion especificas de la entidad planificadora o antecedentes de proyectos afines - la generalidad en terminos de razon es de 2 a 5 por cada 1 directo.
</t>
        </r>
      </text>
    </comment>
    <comment ref="J194" authorId="2">
      <text>
        <r>
          <rPr>
            <b/>
            <sz val="9"/>
            <color indexed="81"/>
            <rFont val="Tahoma"/>
            <family val="2"/>
          </rPr>
          <t> :</t>
        </r>
        <r>
          <rPr>
            <sz val="9"/>
            <color indexed="81"/>
            <rFont val="Tahoma"/>
            <family val="2"/>
          </rPr>
          <t xml:space="preserve">
INSERTA LA TASA MINIMA DE RENTABILIDAD DE INVERSIONES SIMILARES-  REVISAR CASO TASA DEL MERCADO VIGENTE</t>
        </r>
      </text>
    </comment>
    <comment ref="G327" authorId="0">
      <text>
        <r>
          <rPr>
            <b/>
            <sz val="11"/>
            <color indexed="81"/>
            <rFont val="Tahoma"/>
            <family val="2"/>
          </rPr>
          <t>Unidad de Preinversion:</t>
        </r>
        <r>
          <rPr>
            <sz val="11"/>
            <color indexed="81"/>
            <rFont val="Tahoma"/>
            <family val="2"/>
          </rPr>
          <t xml:space="preserve">
Dato linkeado con Modulo 3  (Poblacion Objetivo Proyectada)</t>
        </r>
      </text>
    </comment>
    <comment ref="I335" authorId="1">
      <text>
        <r>
          <rPr>
            <sz val="9"/>
            <color indexed="81"/>
            <rFont val="Tahoma"/>
            <family val="2"/>
          </rPr>
          <t xml:space="preserve">Se debe consultar orientacion especificas de la entidad planificadora o antecedentes de proyectos afines - la generalidad en terminos de razon es de 2 a 5 por cada 1 directo.
</t>
        </r>
      </text>
    </comment>
    <comment ref="J375" authorId="2">
      <text>
        <r>
          <rPr>
            <b/>
            <sz val="9"/>
            <color indexed="81"/>
            <rFont val="Tahoma"/>
            <family val="2"/>
          </rPr>
          <t> :</t>
        </r>
        <r>
          <rPr>
            <sz val="9"/>
            <color indexed="81"/>
            <rFont val="Tahoma"/>
            <family val="2"/>
          </rPr>
          <t xml:space="preserve">
INSERTA LA TASA MINIMA DE RENTABILIDAD DE INVERSIONES SIMILARES-  REVISAR CASO TASA DEL MERCADO VIGENTE</t>
        </r>
      </text>
    </comment>
  </commentList>
</comments>
</file>

<file path=xl/comments6.xml><?xml version="1.0" encoding="utf-8"?>
<comments xmlns="http://schemas.openxmlformats.org/spreadsheetml/2006/main">
  <authors>
    <author> </author>
  </authors>
  <commentList>
    <comment ref="H63" authorId="0">
      <text>
        <r>
          <rPr>
            <b/>
            <sz val="9"/>
            <color indexed="81"/>
            <rFont val="Tahoma"/>
            <family val="2"/>
          </rPr>
          <t> :</t>
        </r>
        <r>
          <rPr>
            <sz val="9"/>
            <color indexed="81"/>
            <rFont val="Tahoma"/>
            <family val="2"/>
          </rPr>
          <t xml:space="preserve">
INSERTA LA TASA MINIMA DE RENTABILIDAD DE INVERSIONES SIMILARES-  REVISAR CASO TASA DEL MERCADO VIGENTE</t>
        </r>
      </text>
    </comment>
  </commentList>
</comments>
</file>

<file path=xl/comments7.xml><?xml version="1.0" encoding="utf-8"?>
<comments xmlns="http://schemas.openxmlformats.org/spreadsheetml/2006/main">
  <authors>
    <author>Gustavo Adolfo Oliva Barahona</author>
  </authors>
  <commentList>
    <comment ref="C26" authorId="0">
      <text>
        <r>
          <rPr>
            <b/>
            <sz val="9"/>
            <color indexed="81"/>
            <rFont val="Tahoma"/>
            <family val="2"/>
          </rPr>
          <t>Gustavo Adolfo Oliva Barahona:</t>
        </r>
        <r>
          <rPr>
            <sz val="9"/>
            <color indexed="81"/>
            <rFont val="Tahoma"/>
            <family val="2"/>
          </rPr>
          <t xml:space="preserve">
Considerar los del Árbol de Objetivos o los de la Estrctura Analítica del Proyecto.</t>
        </r>
      </text>
    </comment>
    <comment ref="F26" authorId="0">
      <text>
        <r>
          <rPr>
            <b/>
            <sz val="9"/>
            <color indexed="81"/>
            <rFont val="Tahoma"/>
            <family val="2"/>
          </rPr>
          <t>Gustavo Adolfo Oliva Barahona:</t>
        </r>
        <r>
          <rPr>
            <sz val="9"/>
            <color indexed="81"/>
            <rFont val="Tahoma"/>
            <family val="2"/>
          </rPr>
          <t xml:space="preserve">
Deben cumplir con las características SMART: </t>
        </r>
        <r>
          <rPr>
            <b/>
            <sz val="9"/>
            <color indexed="81"/>
            <rFont val="Tahoma"/>
            <family val="2"/>
          </rPr>
          <t>Específico:</t>
        </r>
        <r>
          <rPr>
            <sz val="9"/>
            <color indexed="81"/>
            <rFont val="Tahoma"/>
            <family val="2"/>
          </rPr>
          <t xml:space="preserve"> debe estar enfocado al proyecto que se pretende realizar. </t>
        </r>
        <r>
          <rPr>
            <b/>
            <sz val="9"/>
            <color indexed="81"/>
            <rFont val="Tahoma"/>
            <family val="2"/>
          </rPr>
          <t>Medible:</t>
        </r>
        <r>
          <rPr>
            <sz val="9"/>
            <color indexed="81"/>
            <rFont val="Tahoma"/>
            <family val="2"/>
          </rPr>
          <t xml:space="preserve"> debe cuantificar de manera objetiva los cambios y resultados generados antes, durante y después del proyecto, identificando el origen de donde se pretende recolectar esta información. </t>
        </r>
        <r>
          <rPr>
            <b/>
            <sz val="9"/>
            <color indexed="81"/>
            <rFont val="Tahoma"/>
            <family val="2"/>
          </rPr>
          <t>Alcanzable:</t>
        </r>
        <r>
          <rPr>
            <sz val="9"/>
            <color indexed="81"/>
            <rFont val="Tahoma"/>
            <family val="2"/>
          </rPr>
          <t xml:space="preserve"> debe plantear los resultados dentro de los límites locales, pues si impone un límite demasiado alto, es posible no conseguir los resultados esperados. </t>
        </r>
        <r>
          <rPr>
            <b/>
            <sz val="9"/>
            <color indexed="81"/>
            <rFont val="Tahoma"/>
            <family val="2"/>
          </rPr>
          <t>Realista:</t>
        </r>
        <r>
          <rPr>
            <sz val="9"/>
            <color indexed="81"/>
            <rFont val="Tahoma"/>
            <family val="2"/>
          </rPr>
          <t xml:space="preserve"> debe adaptarse conforme a la situación presente y condiciones locales. Y </t>
        </r>
        <r>
          <rPr>
            <b/>
            <sz val="9"/>
            <color indexed="81"/>
            <rFont val="Tahoma"/>
            <family val="2"/>
          </rPr>
          <t>Tiempo limitado:</t>
        </r>
        <r>
          <rPr>
            <sz val="9"/>
            <color indexed="81"/>
            <rFont val="Tahoma"/>
            <family val="2"/>
          </rPr>
          <t xml:space="preserve"> Definir los tiempos de medición intermedia y la fecha de finalización.</t>
        </r>
      </text>
    </comment>
    <comment ref="I26" authorId="0">
      <text>
        <r>
          <rPr>
            <b/>
            <sz val="9"/>
            <color indexed="81"/>
            <rFont val="Tahoma"/>
            <family val="2"/>
          </rPr>
          <t>Gustavo Adolfo Oliva Barahona:</t>
        </r>
        <r>
          <rPr>
            <sz val="9"/>
            <color indexed="81"/>
            <rFont val="Tahoma"/>
            <family val="2"/>
          </rPr>
          <t xml:space="preserve">
Documentos, Sistemas Informáticos, Registros Contables e Informes. Las fuentes deben ser de mucha credibilidad y transparencia. </t>
        </r>
      </text>
    </comment>
    <comment ref="L26" authorId="0">
      <text>
        <r>
          <rPr>
            <b/>
            <sz val="9"/>
            <color indexed="81"/>
            <rFont val="Tahoma"/>
            <family val="2"/>
          </rPr>
          <t>Gustavo Adolfo Oliva Barahona:</t>
        </r>
        <r>
          <rPr>
            <sz val="9"/>
            <color indexed="81"/>
            <rFont val="Tahoma"/>
            <family val="2"/>
          </rPr>
          <t xml:space="preserve">
Eventos o situaciones que deberán ocurrir pero, que no l@s controla la unidad ejecutora del proyecto.</t>
        </r>
      </text>
    </comment>
    <comment ref="C27" authorId="0">
      <text>
        <r>
          <rPr>
            <b/>
            <sz val="9"/>
            <color indexed="81"/>
            <rFont val="Tahoma"/>
            <family val="2"/>
          </rPr>
          <t>Gustavo Adolfo Oliva Barahona:</t>
        </r>
        <r>
          <rPr>
            <sz val="9"/>
            <color indexed="81"/>
            <rFont val="Tahoma"/>
            <family val="2"/>
          </rPr>
          <t xml:space="preserve">
Generalmente es suficiente con que el proyecto contribuya a un solo fin.
Considerar el objetivo más importante a nivel de fines del Árbol de Objetivos o de la Estructura Analítica del Proyecto. Por lo general planteado como un bienestar social local.</t>
        </r>
      </text>
    </comment>
    <comment ref="C29" authorId="0">
      <text>
        <r>
          <rPr>
            <b/>
            <sz val="9"/>
            <color indexed="81"/>
            <rFont val="Tahoma"/>
            <family val="2"/>
          </rPr>
          <t>Gustavo Adolfo Oliva Barahona:</t>
        </r>
        <r>
          <rPr>
            <sz val="9"/>
            <color indexed="81"/>
            <rFont val="Tahoma"/>
            <family val="2"/>
          </rPr>
          <t xml:space="preserve">
Es el mismo que el Objetivo General del Árbol de Objetivos o de la Estructura Analítica del Proyecto.</t>
        </r>
      </text>
    </comment>
    <comment ref="C30" authorId="0">
      <text>
        <r>
          <rPr>
            <b/>
            <sz val="9"/>
            <color indexed="81"/>
            <rFont val="Tahoma"/>
            <family val="2"/>
          </rPr>
          <t>Gustavo Adolfo Oliva Barahona:</t>
        </r>
        <r>
          <rPr>
            <sz val="9"/>
            <color indexed="81"/>
            <rFont val="Tahoma"/>
            <family val="2"/>
          </rPr>
          <t xml:space="preserve">
Deben redactarce como si estos ya existen.</t>
        </r>
      </text>
    </comment>
    <comment ref="C35" authorId="0">
      <text>
        <r>
          <rPr>
            <b/>
            <sz val="9"/>
            <color indexed="81"/>
            <rFont val="Tahoma"/>
            <family val="2"/>
          </rPr>
          <t>Gustavo Adolfo Oliva Barahona:</t>
        </r>
        <r>
          <rPr>
            <sz val="9"/>
            <color indexed="81"/>
            <rFont val="Tahoma"/>
            <family val="2"/>
          </rPr>
          <t xml:space="preserve">
Deben ordenarce de manera lógica, es decir primero las más inmediatas.</t>
        </r>
      </text>
    </comment>
  </commentList>
</comments>
</file>

<file path=xl/comments8.xml><?xml version="1.0" encoding="utf-8"?>
<comments xmlns="http://schemas.openxmlformats.org/spreadsheetml/2006/main">
  <authors>
    <author> </author>
    <author>DGIP-Preinversion</author>
  </authors>
  <commentList>
    <comment ref="L34" authorId="0">
      <text>
        <r>
          <rPr>
            <b/>
            <sz val="9"/>
            <color indexed="81"/>
            <rFont val="Tahoma"/>
            <family val="2"/>
          </rPr>
          <t> FASES: PREINVERION - INVERSION - OPERACION</t>
        </r>
      </text>
    </comment>
    <comment ref="L46" authorId="0">
      <text>
        <r>
          <rPr>
            <b/>
            <sz val="9"/>
            <color indexed="81"/>
            <rFont val="Tahoma"/>
            <family val="2"/>
          </rPr>
          <t xml:space="preserve">ASPECTOS:     1. INFORMATIVOS 2. CONSULTIVOS 3. DECISORIOS 4. GESTION
</t>
        </r>
      </text>
    </comment>
    <comment ref="E47" authorId="1">
      <text>
        <r>
          <rPr>
            <b/>
            <sz val="9"/>
            <color indexed="81"/>
            <rFont val="Tahoma"/>
            <family val="2"/>
          </rPr>
          <t>DGIP-Preinversion:</t>
        </r>
        <r>
          <rPr>
            <sz val="9"/>
            <color indexed="81"/>
            <rFont val="Tahoma"/>
            <family val="2"/>
          </rPr>
          <t xml:space="preserve">
</t>
        </r>
      </text>
    </comment>
  </commentList>
</comments>
</file>

<file path=xl/comments9.xml><?xml version="1.0" encoding="utf-8"?>
<comments xmlns="http://schemas.openxmlformats.org/spreadsheetml/2006/main">
  <authors>
    <author> </author>
  </authors>
  <commentList>
    <comment ref="E54" authorId="0">
      <text>
        <r>
          <rPr>
            <b/>
            <sz val="9"/>
            <color indexed="81"/>
            <rFont val="Tahoma"/>
            <family val="2"/>
          </rPr>
          <t> :</t>
        </r>
        <r>
          <rPr>
            <sz val="9"/>
            <color indexed="81"/>
            <rFont val="Tahoma"/>
            <family val="2"/>
          </rPr>
          <t xml:space="preserve">
un cupo por persona.</t>
        </r>
      </text>
    </comment>
  </commentList>
</comments>
</file>

<file path=xl/comments10.xml><?xml version="1.0" encoding="utf-8"?>
<comments xmlns="http://schemas.openxmlformats.org/spreadsheetml/2006/main">
  <authors>
    <author>Jose Fierro</author>
    <author> </author>
  </authors>
  <commentList>
    <comment ref="C91" authorId="0">
      <text>
        <r>
          <rPr>
            <b/>
            <sz val="9"/>
            <color indexed="81"/>
            <rFont val="Tahoma"/>
            <family val="2"/>
          </rPr>
          <t xml:space="preserve">Solo se genera informacion para hacer analisis costos beneficio de la alternativa en l componente 1 ya que este es el diferente para las dos alternativas por lo tanto sera el punto de comparacion.
</t>
        </r>
      </text>
    </comment>
    <comment ref="I100" authorId="0">
      <text>
        <r>
          <rPr>
            <sz val="9"/>
            <color indexed="81"/>
            <rFont val="Tahoma"/>
            <family val="2"/>
          </rPr>
          <t xml:space="preserve">Se debe consultar orientacion especificas de la entidad planificadora o antecedentes de proyectos afines - la generalidad en terminos de razon es de 2 a 5 por cada 1 directo.
</t>
        </r>
      </text>
    </comment>
    <comment ref="C169" authorId="0">
      <text>
        <r>
          <rPr>
            <b/>
            <sz val="9"/>
            <color indexed="81"/>
            <rFont val="Tahoma"/>
            <family val="2"/>
          </rPr>
          <t>Solo se genera informacion para hacer analisis costos beneficio de la alternativa en l componente 1 ya que este es el diferente para las dos alternativas por lo tanto sera el punto de comparacion.</t>
        </r>
        <r>
          <rPr>
            <sz val="9"/>
            <color indexed="81"/>
            <rFont val="Tahoma"/>
            <family val="2"/>
          </rPr>
          <t xml:space="preserve">
</t>
        </r>
      </text>
    </comment>
    <comment ref="I178" authorId="0">
      <text>
        <r>
          <rPr>
            <sz val="9"/>
            <color indexed="81"/>
            <rFont val="Tahoma"/>
            <family val="2"/>
          </rPr>
          <t xml:space="preserve">Se debe consultar orientacion especificas de la entidad planificadora o antecedentes de proyectos afines - la generalidad en terminos de razon es de 2 a 5 por cada 1 directo.
</t>
        </r>
      </text>
    </comment>
    <comment ref="I322" authorId="0">
      <text>
        <r>
          <rPr>
            <sz val="9"/>
            <color indexed="81"/>
            <rFont val="Tahoma"/>
            <family val="2"/>
          </rPr>
          <t xml:space="preserve">Se debe consultar orientacion especificas de la entidad planificadora o antecedentes de proyectos afines - la generalidad en terminos de razon es de 2 a 5 por cada 1 directo.
</t>
        </r>
      </text>
    </comment>
    <comment ref="M348" authorId="0">
      <text>
        <r>
          <rPr>
            <b/>
            <sz val="9"/>
            <color indexed="81"/>
            <rFont val="Tahoma"/>
            <family val="2"/>
          </rPr>
          <t>CALIFICACION: PROMEDIO DE LA SUMATORIA DE LA FILA POR ALTERNATIVA.</t>
        </r>
        <r>
          <rPr>
            <sz val="9"/>
            <color indexed="81"/>
            <rFont val="Tahoma"/>
            <family val="2"/>
          </rPr>
          <t xml:space="preserve">
</t>
        </r>
      </text>
    </comment>
    <comment ref="H349" authorId="0">
      <text>
        <r>
          <rPr>
            <b/>
            <sz val="9"/>
            <color indexed="81"/>
            <rFont val="Tahoma"/>
            <family val="2"/>
          </rPr>
          <t>ALTA= 1     MEDIA=0,5    BAJA=0</t>
        </r>
        <r>
          <rPr>
            <sz val="9"/>
            <color indexed="81"/>
            <rFont val="Tahoma"/>
            <family val="2"/>
          </rPr>
          <t xml:space="preserve">
</t>
        </r>
      </text>
    </comment>
    <comment ref="I349" authorId="0">
      <text>
        <r>
          <rPr>
            <b/>
            <sz val="9"/>
            <color indexed="81"/>
            <rFont val="Tahoma"/>
            <family val="2"/>
          </rPr>
          <t>ALTA= 1     MEDIA=0,5    BAJA=0</t>
        </r>
        <r>
          <rPr>
            <sz val="9"/>
            <color indexed="81"/>
            <rFont val="Tahoma"/>
            <family val="2"/>
          </rPr>
          <t xml:space="preserve">
</t>
        </r>
      </text>
    </comment>
    <comment ref="J349" authorId="0">
      <text>
        <r>
          <rPr>
            <b/>
            <sz val="9"/>
            <color indexed="81"/>
            <rFont val="Tahoma"/>
            <family val="2"/>
          </rPr>
          <t>ALTA= 1     MEDIA=0,5    BAJA=0</t>
        </r>
        <r>
          <rPr>
            <sz val="9"/>
            <color indexed="81"/>
            <rFont val="Tahoma"/>
            <family val="2"/>
          </rPr>
          <t xml:space="preserve">
</t>
        </r>
      </text>
    </comment>
    <comment ref="K349" authorId="0">
      <text>
        <r>
          <rPr>
            <b/>
            <sz val="9"/>
            <color indexed="81"/>
            <rFont val="Tahoma"/>
            <family val="2"/>
          </rPr>
          <t>ALTA= 1     MEDIA=0,5    BAJA=0</t>
        </r>
        <r>
          <rPr>
            <sz val="9"/>
            <color indexed="81"/>
            <rFont val="Tahoma"/>
            <family val="2"/>
          </rPr>
          <t xml:space="preserve">
</t>
        </r>
      </text>
    </comment>
    <comment ref="L349" authorId="0">
      <text>
        <r>
          <rPr>
            <b/>
            <sz val="9"/>
            <color indexed="81"/>
            <rFont val="Tahoma"/>
            <family val="2"/>
          </rPr>
          <t>ALTA= 1     MEDIA=0,5    BAJA=0</t>
        </r>
        <r>
          <rPr>
            <sz val="9"/>
            <color indexed="81"/>
            <rFont val="Tahoma"/>
            <family val="2"/>
          </rPr>
          <t xml:space="preserve">
</t>
        </r>
      </text>
    </comment>
    <comment ref="C430" authorId="0">
      <text>
        <r>
          <rPr>
            <b/>
            <sz val="9"/>
            <color indexed="81"/>
            <rFont val="Tahoma"/>
            <family val="2"/>
          </rPr>
          <t xml:space="preserve">Solo se genera informacion para hacer analisis costos beneficio de la alternativa en l componente 1 ya que este es el diferente para las dos alternativas por lo tanto sera el punto de comparacion.
</t>
        </r>
      </text>
    </comment>
    <comment ref="I439" authorId="0">
      <text>
        <r>
          <rPr>
            <sz val="9"/>
            <color indexed="81"/>
            <rFont val="Tahoma"/>
            <family val="2"/>
          </rPr>
          <t xml:space="preserve">Se debe consultar orientacion especificas de la entidad planificadora o antecedentes de proyectos afines - la generalidad en terminos de razon es de 2 a 5 por cada 1 directo.
</t>
        </r>
      </text>
    </comment>
    <comment ref="C461" authorId="0">
      <text>
        <r>
          <rPr>
            <b/>
            <sz val="9"/>
            <color indexed="81"/>
            <rFont val="Tahoma"/>
            <family val="2"/>
          </rPr>
          <t>no aplica para este tipo de proyectos.</t>
        </r>
      </text>
    </comment>
    <comment ref="J475" authorId="1">
      <text>
        <r>
          <rPr>
            <b/>
            <sz val="9"/>
            <color indexed="81"/>
            <rFont val="Tahoma"/>
            <family val="2"/>
          </rPr>
          <t> :</t>
        </r>
        <r>
          <rPr>
            <sz val="9"/>
            <color indexed="81"/>
            <rFont val="Tahoma"/>
            <family val="2"/>
          </rPr>
          <t xml:space="preserve">
INSERTA LA TASA MINIMA DE RENTABILIDAD DE INVERSIONES SIMILARES-  REVISAR CASO TASA DEL MERCADO VIGENTE</t>
        </r>
      </text>
    </comment>
  </commentList>
</comments>
</file>

<file path=xl/comments11.xml><?xml version="1.0" encoding="utf-8"?>
<comments xmlns="http://schemas.openxmlformats.org/spreadsheetml/2006/main">
  <authors>
    <author> </author>
  </authors>
  <commentList>
    <comment ref="I52" authorId="0">
      <text>
        <r>
          <rPr>
            <b/>
            <sz val="9"/>
            <color indexed="81"/>
            <rFont val="Tahoma"/>
            <family val="2"/>
          </rPr>
          <t> :</t>
        </r>
        <r>
          <rPr>
            <sz val="9"/>
            <color indexed="81"/>
            <rFont val="Tahoma"/>
            <family val="2"/>
          </rPr>
          <t xml:space="preserve">
INSERTA LA TASA MINIMA DE RENTABILIDAD DE INVERSIONES SIMILARES-  REVISAR CASO TASA DEL MERCADO VIGENTE</t>
        </r>
      </text>
    </comment>
  </commentList>
</comments>
</file>

<file path=xl/sharedStrings.xml><?xml version="1.0" encoding="utf-8"?>
<sst xmlns="http://schemas.openxmlformats.org/spreadsheetml/2006/main" count="2342" uniqueCount="1023">
  <si>
    <t>ACTOR</t>
  </si>
  <si>
    <t>META PROPUESTA</t>
  </si>
  <si>
    <t>PASO 1.5. IDENTIFICACIÓN DE ALTERNATIVAS</t>
  </si>
  <si>
    <t>NOTA: INSERTE CUANTAS FILA O CELDA NECESITE.</t>
  </si>
  <si>
    <t>FASE DEL PROYECTO</t>
  </si>
  <si>
    <t>MENORES DE 5 AÑOS</t>
  </si>
  <si>
    <t>5-13 AÑOS</t>
  </si>
  <si>
    <t>14-18 AÑOS</t>
  </si>
  <si>
    <t>DESCRIBA O CUANTIFIQUE.</t>
  </si>
  <si>
    <t>RANGO</t>
  </si>
  <si>
    <t>HOMBRES</t>
  </si>
  <si>
    <t>MUJERES</t>
  </si>
  <si>
    <t>TOTAL</t>
  </si>
  <si>
    <t xml:space="preserve">OTROS: </t>
  </si>
  <si>
    <r>
      <rPr>
        <b/>
        <sz val="11"/>
        <rFont val="Calibri"/>
        <family val="2"/>
        <scheme val="minor"/>
      </rPr>
      <t>INSTITUCIONALES:</t>
    </r>
    <r>
      <rPr>
        <sz val="11"/>
        <rFont val="Calibri"/>
        <family val="2"/>
        <scheme val="minor"/>
      </rPr>
      <t xml:space="preserve"> </t>
    </r>
  </si>
  <si>
    <r>
      <rPr>
        <b/>
        <sz val="11"/>
        <rFont val="Calibri"/>
        <family val="2"/>
        <scheme val="minor"/>
      </rPr>
      <t>SOCIALES:</t>
    </r>
    <r>
      <rPr>
        <sz val="11"/>
        <rFont val="Calibri"/>
        <family val="2"/>
        <scheme val="minor"/>
      </rPr>
      <t xml:space="preserve"> </t>
    </r>
  </si>
  <si>
    <t xml:space="preserve">POLITICOS: </t>
  </si>
  <si>
    <r>
      <rPr>
        <b/>
        <sz val="11"/>
        <rFont val="Calibri"/>
        <family val="2"/>
        <scheme val="minor"/>
      </rPr>
      <t>SECTORIALES:</t>
    </r>
    <r>
      <rPr>
        <sz val="11"/>
        <rFont val="Calibri"/>
        <family val="2"/>
        <scheme val="minor"/>
      </rPr>
      <t xml:space="preserve"> </t>
    </r>
  </si>
  <si>
    <r>
      <rPr>
        <b/>
        <sz val="11"/>
        <rFont val="Calibri"/>
        <family val="2"/>
        <scheme val="minor"/>
      </rPr>
      <t>GREMIALES:</t>
    </r>
    <r>
      <rPr>
        <sz val="11"/>
        <rFont val="Calibri"/>
        <family val="2"/>
        <scheme val="minor"/>
      </rPr>
      <t xml:space="preserve"> </t>
    </r>
  </si>
  <si>
    <t>COMUNIDAD EN GENERAL:</t>
  </si>
  <si>
    <t>OTROS</t>
  </si>
  <si>
    <t>LISTADO FACTORES LOCALIZACION.</t>
  </si>
  <si>
    <t>CANTIDAD</t>
  </si>
  <si>
    <t>OBSERVACIONES</t>
  </si>
  <si>
    <t>CAPACIDAD INSTALADA</t>
  </si>
  <si>
    <t>CAPACIDAD INSTALADA ESCALONADA</t>
  </si>
  <si>
    <t>CAPACIDAD  INSTALADA ALTA.</t>
  </si>
  <si>
    <t>Otros.</t>
  </si>
  <si>
    <t>Ubicación-concentración de la población objetivo</t>
  </si>
  <si>
    <t xml:space="preserve"> Localización de materias primas e insumos</t>
  </si>
  <si>
    <t xml:space="preserve"> Topografía y suelos</t>
  </si>
  <si>
    <t>Impacto ambiental</t>
  </si>
  <si>
    <r>
      <t xml:space="preserve"> </t>
    </r>
    <r>
      <rPr>
        <sz val="11"/>
        <color theme="1"/>
        <rFont val="Arial Narrow"/>
        <family val="2"/>
      </rPr>
      <t>Financiamiento (disponibilidad de recursos).</t>
    </r>
  </si>
  <si>
    <t>Localización.</t>
  </si>
  <si>
    <t>Usos y costumbres de la región o localidad y condiciones ambientales.</t>
  </si>
  <si>
    <t>Requerimiento y disponibilidad de insumos, o interés deliberado en aprovechar insumos autóctonos.</t>
  </si>
  <si>
    <t>Propósitos deliberados de protección a la industria nacional, regional o local</t>
  </si>
  <si>
    <t>Regímenes de licitaciones y contrataciones</t>
  </si>
  <si>
    <t>Control ambiental</t>
  </si>
  <si>
    <t>Seguridad industrial</t>
  </si>
  <si>
    <t>FACTORES INCIDENTE TECNOLOGIA</t>
  </si>
  <si>
    <t>Otros</t>
  </si>
  <si>
    <t>ALTO</t>
  </si>
  <si>
    <t>MEDIO</t>
  </si>
  <si>
    <t>BAJO</t>
  </si>
  <si>
    <t>NIVEL DEL IMPACTO</t>
  </si>
  <si>
    <t>PROBABILIDAD DE OCURRENCIA.</t>
  </si>
  <si>
    <t>BAJA</t>
  </si>
  <si>
    <t>ALTA</t>
  </si>
  <si>
    <t>Hacia el origen: la alternativa demandará insumos incidiendo en el deterioro del medio ambiente.</t>
  </si>
  <si>
    <t xml:space="preserve"> Hacia el destino: la alternativa proveerá bienes y servicios, que afecten el medio ambiente.</t>
  </si>
  <si>
    <t>Hacia el entorno: el desarrollo de la alternativa  afecta las condiciones paisajísticas y genera desechos que impactan negativamente en el medio ambiente.</t>
  </si>
  <si>
    <t xml:space="preserve"> Desde el Ambiente Interno: No se plantea un esquema interno para el desarrollo de la alternativa que permita tener unas condiciones físico ambientales óptimas.</t>
  </si>
  <si>
    <t>NOMBRE DE LA ALTERNATIVA</t>
  </si>
  <si>
    <t>FASE</t>
  </si>
  <si>
    <t>VALOR UNITARIO</t>
  </si>
  <si>
    <t>VALOR TOTAL</t>
  </si>
  <si>
    <t>PERIODO</t>
  </si>
  <si>
    <t>UNIDAD DE MEDIDA</t>
  </si>
  <si>
    <t>OPERACIÓN.</t>
  </si>
  <si>
    <t>ESTUDIOS</t>
  </si>
  <si>
    <t>TOTALES</t>
  </si>
  <si>
    <t>DEFINA LOS COSTOS EN LO QUE SE INCURRIRA PARA LLEVAR A CABO LA ALTERNATIVA.</t>
  </si>
  <si>
    <t>COSTOS TOTALES</t>
  </si>
  <si>
    <t>COMPONENTE</t>
  </si>
  <si>
    <t>COSTO ANUAL EQUIVALENTE</t>
  </si>
  <si>
    <t>CONSTRUYA UN INDICADOR COSTO EFICIENCIA.</t>
  </si>
  <si>
    <t>NOMBRE ALTERNATIVA</t>
  </si>
  <si>
    <t>DEFINA LAS INSTANCIAS O INSTITUCIONES CON LAS CUALES SE RELACIONARA EL PROYECTO.</t>
  </si>
  <si>
    <t>INSTANCIA.</t>
  </si>
  <si>
    <t xml:space="preserve">INSTANCIAS DE APOYO: </t>
  </si>
  <si>
    <t>OTRAS INSTANCIAS</t>
  </si>
  <si>
    <r>
      <t>INSTANCIAS DE CONTROL:</t>
    </r>
    <r>
      <rPr>
        <sz val="11"/>
        <rFont val="Arial Narrow"/>
        <family val="2"/>
      </rPr>
      <t xml:space="preserve"> </t>
    </r>
  </si>
  <si>
    <r>
      <t>INSTANCIA PROVEEDORA DE INSUMOS:</t>
    </r>
    <r>
      <rPr>
        <sz val="11"/>
        <rFont val="Arial Narrow"/>
        <family val="2"/>
      </rPr>
      <t xml:space="preserve"> </t>
    </r>
  </si>
  <si>
    <t>MODALIDAD</t>
  </si>
  <si>
    <t>Publica.</t>
  </si>
  <si>
    <t>Privada.</t>
  </si>
  <si>
    <t>Asocio Publico- Privado</t>
  </si>
  <si>
    <t>MUNICIPAL</t>
  </si>
  <si>
    <t>NACIONAL</t>
  </si>
  <si>
    <t>ACTIVIDADES</t>
  </si>
  <si>
    <t>NOTA: INSERTE TODAS LAS FILAS QUE REQUIERA.</t>
  </si>
  <si>
    <t>FINES</t>
  </si>
  <si>
    <t>COMPONENTES</t>
  </si>
  <si>
    <t>INDICADOR</t>
  </si>
  <si>
    <t>SUPUESTOS</t>
  </si>
  <si>
    <t>NO APLICA</t>
  </si>
  <si>
    <t>ASPECTO A EVALUAR</t>
  </si>
  <si>
    <t>CUMPLE</t>
  </si>
  <si>
    <t>NO CUMPLE</t>
  </si>
  <si>
    <t>NÚMERO</t>
  </si>
  <si>
    <t>DESCRIPCIÓN</t>
  </si>
  <si>
    <t>DEFINA LA POBLACIÓN RELACIONADA CON EL PROBLEMA TENIENDO EN CUENTA LAS SIGUIENTES CATEGORÍAS:</t>
  </si>
  <si>
    <t>POR GRUPO ETÁREOS</t>
  </si>
  <si>
    <t>19-28 AÑOS</t>
  </si>
  <si>
    <t>29-50 AÑOS</t>
  </si>
  <si>
    <t>POBLACIÓN OBJETIVO</t>
  </si>
  <si>
    <t>DEFINA LOS CRITERIOS UTILIZADO PARA LA SELECCIÓN DE LA POBLACIÓN OBJETIVO (BENEFICIARIOS).</t>
  </si>
  <si>
    <t>NOTA: INSERTE CUANTAS FILAS O CELDAS NECESITE.</t>
  </si>
  <si>
    <t>DEFINA EL IMPACTO AMBIENTAL QUE GENERA LA ALTERNATIVA Y LA ESTRATEGIA DE MITIGACIÓN.</t>
  </si>
  <si>
    <t>CATEGORÍA IMPACTO AMBIENTAL</t>
  </si>
  <si>
    <t>ESTRATEGÍA DE MITIGACIÓN.</t>
  </si>
  <si>
    <t>DEFINA LA LOCALIZACIÓN DE LA ALTERNATIVA DE SOLUCIÓN Y LOS FACTORES ANALIZADOS.</t>
  </si>
  <si>
    <t>PREINVERSIÓN</t>
  </si>
  <si>
    <t>INVERSIÓN</t>
  </si>
  <si>
    <r>
      <t>INSTANCIAS DE REGULACIÓN TÉCNICA:</t>
    </r>
    <r>
      <rPr>
        <sz val="11"/>
        <rFont val="Arial Narrow"/>
        <family val="2"/>
      </rPr>
      <t xml:space="preserve"> </t>
    </r>
  </si>
  <si>
    <t>SELECCIONE LA MODALIDAD INSTITUCIONAL PARA LA EJECUCIÓN DEL PROYECTO.</t>
  </si>
  <si>
    <t>JUSTIFICACIÓN</t>
  </si>
  <si>
    <t>NIVELES DE OBJETIVO MATRIZ MARCO LÓGICO</t>
  </si>
  <si>
    <t>PROPÓSITO</t>
  </si>
  <si>
    <t>FUENTE DE VERIFICACIÓN</t>
  </si>
  <si>
    <t>DESARROLLE CADA UNO DE LOS NIVELES DE MANERA VERTICAL EN LA MATRIZ DE MARCO LÓGICO.</t>
  </si>
  <si>
    <t>DEFINICION DE ROLES FRENTE AL PROYECTO</t>
  </si>
  <si>
    <t>ITEM</t>
  </si>
  <si>
    <t>CALIDAD DEL PRODUCTO</t>
  </si>
  <si>
    <t>SOSTENIBILIDAD</t>
  </si>
  <si>
    <t>CONTINUIDAD Y REGULARIDAD SERVICIO</t>
  </si>
  <si>
    <t>CALIFICACION</t>
  </si>
  <si>
    <t>MEDIA</t>
  </si>
  <si>
    <t>ALTA= 1     MEDIA=0,5    BAJA=0</t>
  </si>
  <si>
    <t>CALIFICACION: PROMEDIO DE LA SUMATORIA DE LA FILA POR ALTERNATIVA.</t>
  </si>
  <si>
    <t>DESCRIBA LA META DEL OBJETIVO CENTRAL (Esta debe guardar relacion directa con el objetivo y los indicadores bases definidos en el problema)</t>
  </si>
  <si>
    <t>CUALES SON LOS INDICADORES DE LÍNEA DE BASE CON SUS VALORES (SITUACIÓN ACTUAL) QUE MIDEN EL ESTADO DEL PROBLEMA</t>
  </si>
  <si>
    <t>DETERMINE LOS ACTORES O POBLACIÓN RELACIONADA CON EL AMBIENTE DEL PROBLEMA Y/O CON EL PROYECTO</t>
  </si>
  <si>
    <t>DEFINA DE MANERA CONCRETA EL PROBLEMA QUE SE PRETENDE SOLUCIONAR CON EL PROYECTO</t>
  </si>
  <si>
    <t>DESCRIPCIÓN BÁSICA</t>
  </si>
  <si>
    <t>POBLACIÓN AFECTADA</t>
  </si>
  <si>
    <t>POBLACIÓN DE REFERENCIA</t>
  </si>
  <si>
    <t>51-60 AÑOS</t>
  </si>
  <si>
    <t>61 EN ADELANTE.</t>
  </si>
  <si>
    <t>CARACTERICE LA POBLACIÓN AFECTADA A PARTIR DE LA SIGUIENTES CATEGORÍAS.</t>
  </si>
  <si>
    <t>NIVEL EDUCATIVO</t>
  </si>
  <si>
    <t>ESTRATO O NIVEL SOCIOECONÓMICO</t>
  </si>
  <si>
    <t>PERTENENCIA ETNICA</t>
  </si>
  <si>
    <t>GRADO DE VULNERABILIDAD</t>
  </si>
  <si>
    <t xml:space="preserve">ACTIVIDAD ECONÓMICA PRINCIPAL  DE LA QUE DEPENDEN </t>
  </si>
  <si>
    <t>JUSTIFICACIÓN DE LA LOCALIZACIÓN Y/O DE LA COBERTURA GEOGRÁFICA</t>
  </si>
  <si>
    <t>CARACTERIZACIÓN  DE LA COBERTURA O DE LA CAPACIDAD INSTALADA QUE SE PROPONE</t>
  </si>
  <si>
    <t>CAPACIDAD INSTALADA PROPUESTA</t>
  </si>
  <si>
    <t>CONCEPTO</t>
  </si>
  <si>
    <t>AMPLIACIÓN DE CAPACIDAD PREVISTA: DIMENSIÓN Y AÑO</t>
  </si>
  <si>
    <t>COBERTURA (Número de Beneficiarios primer año y al finalizar la ejecución del proyecto)</t>
  </si>
  <si>
    <t>Desde el Entorno: Hay restricciones desde el entorno que limitan ambientalmente al proyecto o generan condiciones desfavorables para el mismo</t>
  </si>
  <si>
    <t>DEFINA LAS ALTERNATIVAS QUE FUERON PROPUESTAS Y ANALIZADAS, EN EL ORDEN EN QUE FUERON PRIORIZADAS, EMPEZANDO POR LA SELECCIONADA</t>
  </si>
  <si>
    <t>PROMEDIO DE UNIDADES DE BENEFICIO ANUAL</t>
  </si>
  <si>
    <t>COSTO ATENCIÓN ANUAL POR UNIDAD DE BENEFICIO</t>
  </si>
  <si>
    <t>PRIORIZACIÓN POR LA COMUNIDAD</t>
  </si>
  <si>
    <t>DIMENSIÓN</t>
  </si>
  <si>
    <t>DEFINA LA DEMANDA INSATISFECHA</t>
  </si>
  <si>
    <t>DESARROLLE O MENCIONE LOS ANTECEDENTES  DE LA SITUACION PROBLEMÁTICA O PROBLEMA.</t>
  </si>
  <si>
    <t>NOMBRE DEL DOCUMENTO</t>
  </si>
  <si>
    <t>DESCRIBA EL DIAGNOSTICO DEL PROBLEMA.</t>
  </si>
  <si>
    <t>DEFINA CLARAMENTE LAS ESTRATEGIA DE RELACION CON LOS INVOLUCRADOS Y LA FASE DEL PROYECTO EN QUE SE GENERA:</t>
  </si>
  <si>
    <t>DEFINA EL NIVEL EN EL CUAL SE INVOLUCRO O SE PRETENDE INVOLUCRAR A LA COMUNIDAD.</t>
  </si>
  <si>
    <t>UNIDAD DE MEDIDA:</t>
  </si>
  <si>
    <t>DESCRIPCION DE LA UNIDAD DE MEDIDA</t>
  </si>
  <si>
    <t>ENTES</t>
  </si>
  <si>
    <t>DESCRIPCION</t>
  </si>
  <si>
    <t xml:space="preserve">DESCRIPCIÓN </t>
  </si>
  <si>
    <t>VALOR</t>
  </si>
  <si>
    <t>ORDEN DE PRIORIDAD</t>
  </si>
  <si>
    <t>modalidades de ejecucion</t>
  </si>
  <si>
    <t>Asociacion Comunitaria.</t>
  </si>
  <si>
    <t>Concesion.</t>
  </si>
  <si>
    <t>Sociedad Mixta.</t>
  </si>
  <si>
    <t>Organismo multilateral.</t>
  </si>
  <si>
    <t>Asocio organismo multilateral - sector pùblico.</t>
  </si>
  <si>
    <t>Asocio organismo multilateral - sector privado- sector pùblico.</t>
  </si>
  <si>
    <t>Asocio organismo multilateral - sector privado.</t>
  </si>
  <si>
    <t>NORMATIVIDAD RELACIONADA O REGULATORIA</t>
  </si>
  <si>
    <t>ACCIONES A DESARROLLAR</t>
  </si>
  <si>
    <t>ASPECTOS A TENER EN CUENTA</t>
  </si>
  <si>
    <t>INGRESOS</t>
  </si>
  <si>
    <t>TASA SOCIAL DE DESCUENTO:</t>
  </si>
  <si>
    <t>PROBABILIDAD DE FRECUENCIA</t>
  </si>
  <si>
    <t>NIVEL DE IMPACTO</t>
  </si>
  <si>
    <t>ESTRATEGIA DE MITIGACION O ADMINISTRACION DE RIESGOS</t>
  </si>
  <si>
    <t>NÚMERO DE  UNIDADES DE BENEFICIO (PRODUCTOS, ATENCIONES, BENEFICIARIOS):</t>
  </si>
  <si>
    <t>UNIDAD DE BENEFICIO DEL PROYECTO:</t>
  </si>
  <si>
    <t>VALOR PRESENTE NETO DE LOS COSTOS</t>
  </si>
  <si>
    <t>PASO 9.1. GENERAR CRONOGRAMA DE ACTIVIDADES.</t>
  </si>
  <si>
    <t>ACTIVIDAD</t>
  </si>
  <si>
    <t>*SOMBREAR CELDAS DE MESES A PARTIR DE LA PROGRAMACION DE LAS ACTIVIDADES EN EL TIEMPO .</t>
  </si>
  <si>
    <t>**SE PUEDE CAMBIAR LA UNIDAD DE MEDIDA DE LA PROGRAMACION - (SEMANAS, MES, TRIMESTRE, SEMESTRE) DEPENDIENTO DEL HORIZONTE DE VIDA DEL PROYECTO.</t>
  </si>
  <si>
    <r>
      <t>DEFINICIÓN DE MEDIOS</t>
    </r>
    <r>
      <rPr>
        <b/>
        <u/>
        <sz val="11"/>
        <rFont val="Arial Narrow"/>
        <family val="2"/>
      </rPr>
      <t xml:space="preserve"> (deben corresponder a los Medios Directos en el Árbol de Objetivos)</t>
    </r>
  </si>
  <si>
    <t>DEFINA EL OBJETIVO CENTRAL: (Debe corresponder con el arbol de objetivos)</t>
  </si>
  <si>
    <t>DEFINA LOS MEDIOS Y SUS RESPECTIVAS METAS:</t>
  </si>
  <si>
    <t>MEDIOS</t>
  </si>
  <si>
    <t>ANALISIS PRELIMINAR DEL PROBLEMA</t>
  </si>
  <si>
    <t>PASO 1.3 DEFINICION DEL PROBLEMA E INDICADOR BASE</t>
  </si>
  <si>
    <t>ANALISIS ESPECIFICO DEL PROBLEMA</t>
  </si>
  <si>
    <t>PASO 1.4 PLANTEAMIENTO DE OBJETIVOS.</t>
  </si>
  <si>
    <t>PASO 5.1. ELABORACION DEL PRESUPUESTO.</t>
  </si>
  <si>
    <t>PASO 3.1. TIPIFICAR POBLACIÓN</t>
  </si>
  <si>
    <t>PASO 3.2. CARACTERIZAR POBLACIÓN AFECTADA</t>
  </si>
  <si>
    <t>PASO 3.3. DEMANDA INSATISFECHA PROYECTADA, EMPEZANDO POR EL AÑO ACTUAL</t>
  </si>
  <si>
    <t>PASO 3.4.  ESTABLECER CRITERIOS DE ASIGNACIÓN</t>
  </si>
  <si>
    <t>NIVELES DE OBJETIVO</t>
  </si>
  <si>
    <t>MEDIOS DIRECTOS /COMPONENTES</t>
  </si>
  <si>
    <t>ELABORE EL PRESUPUESTO DISCRIMINADO DE LOS COMPONENTES A DESARROLLAR EN LA ALTERNATIVA ANALIZADA.</t>
  </si>
  <si>
    <t>FASE DE INVERSION</t>
  </si>
  <si>
    <t>COMPONENTE 1 :</t>
  </si>
  <si>
    <t>PERIODO DE DEPRECIACION</t>
  </si>
  <si>
    <t>COSTO UNITARIO</t>
  </si>
  <si>
    <t>CANTIDAD REQUERIDA</t>
  </si>
  <si>
    <t>TIPO DE COSTO</t>
  </si>
  <si>
    <t>COMPONENTE 2 :</t>
  </si>
  <si>
    <t>COMPONENTE 3 :</t>
  </si>
  <si>
    <t>COMPONENTE 4 :</t>
  </si>
  <si>
    <t>COMPONENTE 5 :</t>
  </si>
  <si>
    <t>TOTAL POR COMPONENTE</t>
  </si>
  <si>
    <t>CONCEPTO:</t>
  </si>
  <si>
    <t>INGRESOS TOTALES</t>
  </si>
  <si>
    <t>COMPONENTE1:</t>
  </si>
  <si>
    <t>COMPONENTE2:</t>
  </si>
  <si>
    <t>PASO 5.2. IDENTIFICACION DE COSTOS.</t>
  </si>
  <si>
    <t>NUMERO DE PERIODOS DEL PROYECTO</t>
  </si>
  <si>
    <t>TOTAL COSTOS PREINVERSION</t>
  </si>
  <si>
    <t>TOTAL COSTOS OPERACIÓN</t>
  </si>
  <si>
    <t>ANALISIS DE LA ALTERNATIVA2:</t>
  </si>
  <si>
    <t>ANALISIS DE LA ALTERNATIVA3:</t>
  </si>
  <si>
    <t>PASO 4.4. ANÁLISIS DEL TAMAÑO.</t>
  </si>
  <si>
    <t>RECURSOS HUMANO DIRECTO</t>
  </si>
  <si>
    <t>A PARTIR DEL PRESUPUESTO ELABORADO IDENTIFIQUE Y CUANTIFIQUE LA UTILIZACION DE RECURSO HUMANO DIRECTO E INDIRECTO.</t>
  </si>
  <si>
    <t>RECURSO HUMANO INDIRECTO</t>
  </si>
  <si>
    <t>FACTOR DE GENERACION DE EMPLEO DIRECTO:</t>
  </si>
  <si>
    <t>FLUJO NETO DEL PROYECTO</t>
  </si>
  <si>
    <t>GENERE LA ESTRUCTURA ANALITICA DE LA ALTERNATIVA (LOS COMPONENTES SON LOS MEDIOS DIRECTOS DEL ÁRBOL DE OBJETIVOS DE LA ALTERNATIVA)</t>
  </si>
  <si>
    <t>NOMBRE Y DESCRIPCIÓN DE LOS COMPONENTES</t>
  </si>
  <si>
    <t>Descripción:</t>
  </si>
  <si>
    <t>Nombre:</t>
  </si>
  <si>
    <t>Enqué consiste la alternativa. Caractarísticas principales de los procesos y de los aspectos técnicos:</t>
  </si>
  <si>
    <t>REGIÓN:</t>
  </si>
  <si>
    <t>MUNICIPIO</t>
  </si>
  <si>
    <t>PASO 4.3  LOCALIZACION</t>
  </si>
  <si>
    <t>PASO 4.2 ESTRUCTURA ANALITICA Y DESCRIPCIÓN TECNICA DE LOS COMPONENTES 1.</t>
  </si>
  <si>
    <t>PASO 4.1 DESCRIPCIÓN BÁSICA DE LA ALTERNATIVA ESCOGIDA</t>
  </si>
  <si>
    <t>PASO 2.1. IDENTIFICACIÓN DE ACTORES.</t>
  </si>
  <si>
    <t>PASO 2.2. ESTRATEGIAS DE VINCULACION.</t>
  </si>
  <si>
    <t>PASO 2.3.  PARTICIPACION COMUNITARIA.</t>
  </si>
  <si>
    <t>OTRA CARACTERISTICA RELEVANTE:</t>
  </si>
  <si>
    <t>AÑO</t>
  </si>
  <si>
    <t>POBLACIÓN</t>
  </si>
  <si>
    <t>DEMANDA</t>
  </si>
  <si>
    <t>OFERTA</t>
  </si>
  <si>
    <t>DEFICIT</t>
  </si>
  <si>
    <t>TASA DE CRECIMIENTO POBLACIONAL %</t>
  </si>
  <si>
    <t>COEFICIENTE DE CONSUMO:</t>
  </si>
  <si>
    <t>OBJETIVO CENTRAL</t>
  </si>
  <si>
    <t xml:space="preserve">PASO 4.1 DESCRIPCIÓN BÁSICA DE LA ALTERNATIVA </t>
  </si>
  <si>
    <t>DESCRIPCION DE ACTIVIDADES O MEDIOS DE SEGUNDO NIVEL.</t>
  </si>
  <si>
    <t>ANEXAR: ARBOL DE PROBLEMAS, ARBOL DE OBJETIVOS Y ARBOL DE LA ALTERNATIVA SELECCIONADA (EL ARBOL DE LA ALTERNATIVA SE GENERA DESPUES DE HABER HECHO EL RECORRIDO POR TODOS LOS FORMATOS)</t>
  </si>
  <si>
    <t>COMPONENTE 7 :</t>
  </si>
  <si>
    <t>COMPONENTE 6 :</t>
  </si>
  <si>
    <t>PASO 7.2. FUENTES DE FINANCIAMIENTO.</t>
  </si>
  <si>
    <t>PASO 7.1. ESTABLECER FLUJO FINANCIERO DEL PROYECTO</t>
  </si>
  <si>
    <t>PASO 8.1.  DESARROLLAR MATRIZ DE MARCO LOGICO</t>
  </si>
  <si>
    <t>PASO 1.1. ANTECEDENTES  DE LA SITUACION PROBLEMA.</t>
  </si>
  <si>
    <t>MENCIONE Y ADJUNTE LOS DOCUMENTOS - ESTUDIOS O ANALISIS  EXISTENTES QUE SOPORTEN EL DIAGNOSTICO DEL PROBLEMA Y SU SITUACION ACTUAL</t>
  </si>
  <si>
    <t>PASO 1.2. DIAGNOSTICO DE LA SITUACION ACTUAL DEL PROBLEMA.</t>
  </si>
  <si>
    <t>INVERSIÓN Y REINVERSION</t>
  </si>
  <si>
    <t>TOTAL COSTOS INVERSION Y REINVERSION</t>
  </si>
  <si>
    <t>MENCIONE Y ADJUNTE LOS DOCUMENTOS - ESTUDIOS O ANALISIS  EXISTENTES QUE SOPORTEN LOS ANTECEDENTES DEL  PROBLEMA.</t>
  </si>
  <si>
    <t>Anexos:</t>
  </si>
  <si>
    <t>HORIZONTE DE VIDA DEL PROYECTO - PERIODOS A PRECIOS CONSTANTES</t>
  </si>
  <si>
    <t>NOMBRE DE LA ALTERNATIVA SELECCIONADA: Construccion y dotacion de aulas escolares y realizacion talleres de alfabetizacion.</t>
  </si>
  <si>
    <t>SEMESTRE1</t>
  </si>
  <si>
    <t>SEMESTRE2</t>
  </si>
  <si>
    <t>SEMESTRE3</t>
  </si>
  <si>
    <t>SEMESTRE4</t>
  </si>
  <si>
    <t>SEMESTRE5</t>
  </si>
  <si>
    <t>SEMESTRE6</t>
  </si>
  <si>
    <t>SEMESTRE7</t>
  </si>
  <si>
    <t>SEMESTRE8</t>
  </si>
  <si>
    <t>SEMESTRE9</t>
  </si>
  <si>
    <t>SEMESTRE10</t>
  </si>
  <si>
    <t>SEMESTRE11</t>
  </si>
  <si>
    <t>SEMESTRE12</t>
  </si>
  <si>
    <t>PASO 6.1. DEFINICIÓN DEL MARCO INSTITUCIONAL</t>
  </si>
  <si>
    <t>PASO 6.2. ANALISIS DEL MARCO LEGAL</t>
  </si>
  <si>
    <t>PASO 6.3. MODALIDAD INSTITUCIONAL PARA LA EJECUCIÓN.</t>
  </si>
  <si>
    <t>PASO 6.4. MODALIDAD INSTITUCIONAL PARA LA OPERACIÓN.</t>
  </si>
  <si>
    <t xml:space="preserve">Metodología General para la Formulación de Proyectos de Inversión </t>
  </si>
  <si>
    <t>MODULOS PARA EL DESARROLLO</t>
  </si>
  <si>
    <t>Alt 1.</t>
  </si>
  <si>
    <t>Alt 2.</t>
  </si>
  <si>
    <t>Alt 3.</t>
  </si>
  <si>
    <t>COMPONENTE3:</t>
  </si>
  <si>
    <t>COMPONENTE4:</t>
  </si>
  <si>
    <t>COMPONENTE5:</t>
  </si>
  <si>
    <t>COMPONENTE6:</t>
  </si>
  <si>
    <t xml:space="preserve">NOMBRE DE LA ALTERNATIVA SELECCIONADA: </t>
  </si>
  <si>
    <t xml:space="preserve">ANALISIS, CONCLUSIONES Y SUGERENCIAS: </t>
  </si>
  <si>
    <t>ANALISIS DE LA ALTERNATIVA 1:</t>
  </si>
  <si>
    <t>Dirección General de Inversiones Públicas - DGIP</t>
  </si>
  <si>
    <t>Secretaría de Finanzas - SEFIN</t>
  </si>
  <si>
    <t>VALOR PRESENTE NETO</t>
  </si>
  <si>
    <t>TASA INTERNA DE RETORNO</t>
  </si>
  <si>
    <t>RAZON BENEFICIO / COSTO</t>
  </si>
  <si>
    <t xml:space="preserve">OPERACIÓN (PROMEDIO ANUAL) </t>
  </si>
  <si>
    <t>COOPERACIÓN INTERNACIONAL (DONACIÓN)</t>
  </si>
  <si>
    <t xml:space="preserve"> MUNICIPAL Y COMUNIDAD</t>
  </si>
  <si>
    <t>RECURSOS PROPIOS</t>
  </si>
  <si>
    <t>INGRESOS DEL PROYECTO (TARIFAS, SERVICIOS)</t>
  </si>
  <si>
    <t>VALOR REQUERIDO (Chequeo)</t>
  </si>
  <si>
    <t>FONDOS NACIONALES</t>
  </si>
  <si>
    <t>PRESTAMOS (BANCA MULTILATERAL)</t>
  </si>
  <si>
    <t>OTROS (ESPECIFIQUE)</t>
  </si>
  <si>
    <t>FUENTES DE FINANCIACIÓN</t>
  </si>
  <si>
    <t>SELECCIONE LA FUENTE DE FINANCIACIÓN DEL PROYECTO Y JUSTIFIQUELA</t>
  </si>
  <si>
    <t>OBSERVACIÓN</t>
  </si>
  <si>
    <t>TASA DE OPORTUNIDAD (TASA SOCIAL DE DESCUENTO)</t>
  </si>
  <si>
    <t>DENOMINACIÓN DEL DE BENEFICIO</t>
  </si>
  <si>
    <t xml:space="preserve">CANTIDAD </t>
  </si>
  <si>
    <t>BENEFICIOS TOTALES</t>
  </si>
  <si>
    <t>OTROS COSTOS (EXTERNALIDADES NEGATIVAS)</t>
  </si>
  <si>
    <t>VALOR PRESENTE DE LOS COSTOS</t>
  </si>
  <si>
    <t>VALOR PRESENTE DE LOS BENEFICIOS</t>
  </si>
  <si>
    <t>TOTAL COSTOS DEL PROYECTO</t>
  </si>
  <si>
    <t>COSTOS ASOCIADOS (DE LOS BENEFICIARIOS)</t>
  </si>
  <si>
    <t>COSTOS DIRECTOS (INVERSIÓN Y OPERACIÓN)</t>
  </si>
  <si>
    <t>Conveniente si &gt; 1</t>
  </si>
  <si>
    <t>1. EL PROYECTO ES “COSTO-EFICIENTE”: EL PRODUCTO GENERADO TIENE UN COSTO UNITARIO EFICIENTE RESPECTO A OTRAS ALTERNATIVAS DE SOLUCION DEL PROBLEMA, O ES INFERIOR A UN ESTÁNDAR ACORDADO COMO ACEPTABLE.</t>
  </si>
  <si>
    <t>2. LOS COSTOS DE INVERSIÓN  ESTÁN ADECUADAMENTE DEFINIDOS, CUANTIFICADOS Y VALORADOS.</t>
  </si>
  <si>
    <t>3. SE PROPONE UN ESQUEMA VIABLE PARA LA FINANCIACIÓN DE LOS RECURSOS DE INVERSIÓN. (DESEABLE ADICIONAL: LA FUENTE DE FINANCIACION SE ENCUENTRA DEFINIDA Y EXISTEN LOS RECURSOS PARA LA FASE DE EJECUCION DEL PROYECTO)</t>
  </si>
  <si>
    <t>4. SE HAN CALCULADO LOS RECURSOS PARA LA FASE DE OPERACIÓN Y SE PROPONE UN ESQUEMA PARA GARANTIZAR SU PROVISIÓN. SI LOS RECURSOS DE OPERACIÓN DEPENDEN DE TARIFAS O DE APORTES DE LOS BENEFICIARIOS, EL PROYECTO INCLUYE UNA ESTRATEGIA VIABLE PARA SU APLICACIÓN.</t>
  </si>
  <si>
    <t>1. SE ENCUENTRA DEFINIDO EL MARCO INSTITUCIONAL DEL PROYECTO Y SE PLANTEAN LAS RELACIONES QUE SE DEBEN GENERAR PARA UNA CORRECTA EJECUCION Y OPERACIÓN DEL MISMO.</t>
  </si>
  <si>
    <t>2. EL PROYECTO SE ARTICULA CON LA NORMATIVIDAD CONTEMPLADA Y CUMPLE CON LOS PARÁMETROS REGULATORIOS EXISTENTES EN EL PAIS.</t>
  </si>
  <si>
    <t>3. SE ENCUENTRA DEFINIDA LA MODALIDAD INSTITUCIONAL PARA LLEVAR A CABO LA FASE DE EJECUCION Y ES ADECUADA.</t>
  </si>
  <si>
    <t>4. SE ENCUENTRA DEFINIDA LA MODALIDAD INSTITUCIONAL PARA LLEVAR A CABO LA FASE DE  OPERACIÓN.Y ES ADECUADA Y SOSTENIBLE.</t>
  </si>
  <si>
    <t xml:space="preserve">1. SE INCORPORA EL ANÁLISIS AMBIENTAL EN EL NIVEL DE ALTERNATIVAS O PARA LA VALIDACIÓN DEL PROYECTO PROPUESTO. </t>
  </si>
  <si>
    <t>2. EL PROYECTO  NO GENERA IMPACTOS NEGATIVOS NI HACIA LA DEMANDA DE INSUMOS, NI EN LA PROVISIÓN DE BIENES Y/O SERVICIOS, NI EN LA PRODUCCIÓN DE RESIDUOS O EFECTOS COLATERALES DURANTE LA OPERACIÓN. Y SI LOS PRODUCE, ESTÁN PROPUESTAS LAS MEDIDAS MITIGADORAS CORRESPONDIENTES</t>
  </si>
  <si>
    <t>3. EL PROYECTO  NO GENERA IMPACTOS NEGATIVOS DE  NINGUNA NATURALEZA DURANTE LA FASE DE INVERSIÓN. Y SI LOS PRODUCE, ESTÁN PROPUESTAS LAS MEDIDAS MITIGADORAS.</t>
  </si>
  <si>
    <r>
      <t xml:space="preserve">4. EL PROYECTO DEFINE SU </t>
    </r>
    <r>
      <rPr>
        <i/>
        <sz val="9"/>
        <color rgb="FF000000"/>
        <rFont val="Calibri"/>
        <family val="2"/>
        <scheme val="minor"/>
      </rPr>
      <t xml:space="preserve">CATEGORIA SERNA E </t>
    </r>
    <r>
      <rPr>
        <sz val="9"/>
        <color rgb="FF000000"/>
        <rFont val="Calibri"/>
        <family val="2"/>
        <scheme val="minor"/>
      </rPr>
      <t>INCLUYE O PRESENTA LOS ELEMENTOS QUE RESPONDAN  A LOS REQUERIMIENTOS CORRESPONDIENTES (PLANES DE MITIGACION DE LOS IMPACTOS AMBIENTALES, ETC.)</t>
    </r>
  </si>
  <si>
    <t>3. LAS ACCIONES PROPUESTA PARA ELIMINAR, MITIGAR Y/O ADMINISTRAR LOS RIESGOS SE INCORPORAN  EN LOS COSTOS.</t>
  </si>
  <si>
    <t>4. LAS ACCIONES PROPUESTAS PARA ELIMINAR, MITIGAR Y/O ADMINISTRAR LOS  RIESGOS SE INCORPORAN  EN LA ESTRUCTURA INTITUCIONAL DEL PROYECTO.</t>
  </si>
  <si>
    <t xml:space="preserve">1. SE IDENTIFICARON LOS INVOLUCRADOS DEL PROYECTO Y SE TRAZARON ESTRATEGIAS DE VINCULACION AL MISMO. </t>
  </si>
  <si>
    <t>2. SE INVOLUCRO A LA COMUNIDAD EN EL PROCESO DE IDENTIFICACION DEL PROBLEMA Y EN LA FORMULACIÓN DE ALTERNATIVAS DE SOLUCION.</t>
  </si>
  <si>
    <t>3. EL PROYECTO ES DE PRIORIDAD PARA LA COMUNIDAD O LOS USUARIOS Y SE CUENTA CON EL SOPORTE QUE LO SUSTENTA.</t>
  </si>
  <si>
    <t>4. EL PROYECTO CONTEMPLA RESPONSABILIDADES A CARGO DE LA COMUNIDAD O DE LOS BENEFICIARIOS PARA ASEGURAR LA SOSTENIBILIDAD EN LA OPERACIÓN.</t>
  </si>
  <si>
    <t>1. EL PROYECTO CONTRIBUYE A LAS METAS PROPUESTAS EN EL SECTOR EN EL QUE SE DESARROLLA EN EL MARCO DE LA VISION-PAIS Y LAS PRESENTA EXPLICITAMENTE EN LOS NIVELES SUPERIORES DEL MARCO LÓGICO.</t>
  </si>
  <si>
    <t xml:space="preserve">2. ESTÁN EXPLÍCITOS LOS BENEFICIOS QUE EL PROYECTO GENERA EN LA COMUNIDAD Y/O EN LOS USUARIOS. </t>
  </si>
  <si>
    <t>3. SI EL PROYECTO ES DE NATURALEZA ECONÓMICA, PRESENTA LOS  INDICADORES QUE DEMUESTRAN QUE LOS BENEFICIOS SON SUPERIORES A LOS COSTOS.</t>
  </si>
  <si>
    <t xml:space="preserve">4. EL PROYECTO CONTRIBUYE A LA GENERACION DE EMPLEO DIRECTO E INDIRECTO  Y SE INCLUYEN LOS VALORES ESTIMADOS (PARA EJECUCIÓN Y PARA OPERACIÓN) </t>
  </si>
  <si>
    <t xml:space="preserve">NOMBRE DEL PROYECTO:  </t>
  </si>
  <si>
    <t>CRITERIOS DE ASIGNACIÓN (De acuerdo al SIRBHO: Sistema de Registro de Beneficiarios de Honduras, el cual tiene identificados los hogares en Pobreza y en Extrema Pobreza.</t>
  </si>
  <si>
    <t>NOMBRES</t>
  </si>
  <si>
    <t>COORDENADAS</t>
  </si>
  <si>
    <t>PASO 5.3. ANÁLISIS COSTO EFICIENCIA. - Estimación del Indicador de Costo Eficiencia de la Alternativa-</t>
  </si>
  <si>
    <t>5.4. CUANTIFICACION DE LA GENERACION DE EMPLEO  INDIRECTO.</t>
  </si>
  <si>
    <t>GRUPO VULNERABLE</t>
  </si>
  <si>
    <t>ESPECIFIQUE EL GRUPO VULNERABLE AL QUE SE FAVORECE A TRAVES DE LA GENERACION DE EMPLEO:</t>
  </si>
  <si>
    <t>PASO 5.5. PRIORIZACION DE ALTERNATIVAS POR MULTIPLES FACTORES.</t>
  </si>
  <si>
    <t>GENERACION DE EMPLEO (DIRECTO E INDIRECTO)</t>
  </si>
  <si>
    <r>
      <t xml:space="preserve">COSTO ATENCIÓN ANUAL POR UNIDAD DE BENEFICIO </t>
    </r>
    <r>
      <rPr>
        <b/>
        <sz val="9"/>
        <color rgb="FFFF0000"/>
        <rFont val="Arial Narrow"/>
        <family val="2"/>
      </rPr>
      <t>- INDICADOR ACE-</t>
    </r>
  </si>
  <si>
    <t>PROMEDIO ANUAL DE UNIDADES DE BENEFICIO</t>
  </si>
  <si>
    <t>ALCANCE</t>
  </si>
  <si>
    <t>INTERDEPARTAMENTAL</t>
  </si>
  <si>
    <t>REGIONAL</t>
  </si>
  <si>
    <t>INTERMUNICIPAL</t>
  </si>
  <si>
    <t>APP (CONCESION)</t>
  </si>
  <si>
    <t>1. SE HA CONSIDERADO EL MAPA DE RIESGOS. SE IDENTIFICAN RIESGOS PARA LA FASE DE EJECUCION (Y DE OPERACIÓN SI ES PERTINENTE) Y SE PROPONEN ACCIONES PARA ELIMINARLOS, MITIGARLOS Y/O ADMINISTRARLOS.</t>
  </si>
  <si>
    <t>2. SE APLICO EL FLUJO DE RIESGOS IDENTIFICANDO LAS MEDIDAS PERTINENTE PARA BLINDAR EL PROYECTO.</t>
  </si>
  <si>
    <t>1. SE CONSIDERA LA VARIABLE GÉNERO EN EL ANÁLISIS DE INVOLUCRADOS DEL PROYECTO Y SE GENERAN ESPACIOS PARA GARANTIZAR LA PARTICIPACIÓN DE LOS GRUPOS DONDE LA BRECHA DE GÉNERO SEA RELEVANTE.</t>
  </si>
  <si>
    <t>2. EN LA IDENTIFICACIÓN DE LA POBLACIÓN OBJETIVO SE HA FOCALIZADO TENIENDO EN CUENTA LA VARIABLE GÉNERO.</t>
  </si>
  <si>
    <t>3. EL PROYECTO CONTEMPLA LA GENERACION DE BIENES Y SERVICIO ESPECIALES QUE GARANTICEN LA SATISFACCION DE NECESIDADES DE LA POBLACION OBJETIVO ATENDIENDO A SUS DIFERENCIAS DE GÉNERO Y VULNERABILIDAD.</t>
  </si>
  <si>
    <t>4. EL PROYECTO CONTEMPLA LA DISMINUCION DE LAS BRECHAS SOCIALES DESDE LA PERSPECTIVA DE GÉNERO A TRAVES DE LA GENERACION DE EMPLEO DIRECTO O INDIRECTO A LOS GRUPOS MAS VULNERABLES Y DONDE LA BRECHA DE GÉNERO SEA MAS SIGNIFICATIVA.</t>
  </si>
  <si>
    <t xml:space="preserve"> SI EL PROBLEMA INCIDE EN LA GENERACION DE LA BRECHA DE GÉNERO- DESCRIBA COMO INCIDE</t>
  </si>
  <si>
    <t>GRUPOS VULNERABLES FISICA, SOCIAL O DESDE LA PERSPECTIVA DE GÉNERO:</t>
  </si>
  <si>
    <t>Instrucción: Llenar esta información solo después de haber leido la GUIA GENERAL PARA LA FORMULACION Y EVALUACION  DE PROYECTOS DE INVERSION PÚBLICA y haber generado la información insumo para estructurar este módulo / Aquí se debe transferir toda la informacion generada y relacionada con la identificacion de los actores y la participacion comunitaria.</t>
  </si>
  <si>
    <t>PASO 4.5.  MATRIZ DE ANALISIS AMBIENTAL.</t>
  </si>
  <si>
    <t>PASO 4.6.  MATRIZ DE ANALISIS DE RIESGO</t>
  </si>
  <si>
    <t>DEFINA LOS RIESGOS PARA EL DESARROLLO DEL PROYECTO Y LA ESTRATEGIA DE MITIGACION O ADMINISTRACION DE ESTOS.</t>
  </si>
  <si>
    <t>Instrucción: Llenar esta información solo después de haber leido la GUIA GENERAL PARA LA FORMULACION Y EVALUACION  DE PROYECTOS DE INVERSION PÚBLICA y haber generado la información insumo para estructurar este módulo</t>
  </si>
  <si>
    <t>Instrucción: Llenar esta información solo después de haber leido la GUIA GENERAL PARA LA FORMULACION Y EVALUACION  DE PROYECTOS DE INVERSION PÚBLICA.</t>
  </si>
  <si>
    <t xml:space="preserve">PASO 10.1. MATRIZ DE ANALISIS INTEGRAL </t>
  </si>
  <si>
    <t>1. SE ESPECIFICAN DE MANERA LOS COMPONENTES TECNOLOGICOS DEL PROYECTO Y SE DESARROLLAN DE MANERA ADECUADA.</t>
  </si>
  <si>
    <t>2. LOS ELEMENTOS TECNOLOGICOS INCRPORADOS AL PROYECTOS SON NECESARIOS Y SUFICIENTES PARA LA SOLUCION DEL PROBLEMA (LOGRO DEL OBJETIVO DEL PROYECTO)</t>
  </si>
  <si>
    <t>3. LA CAPACIDAD INSTALADA PROPUESTA ES ADECUADA TENIENDO EN CUENTA LA DEMANDA ACUAL Y FUTURA DEL PROYECTO.</t>
  </si>
  <si>
    <t>4. SE ESPECIFICA LA LOCALIZACION EN LA CUAL SE DESARROLLARA EL PROYECTO Y SE ESPECIFICAN LOS FACTORES ANALIZADOS PARA SELECCIONAR ESTA LOCALIZACION.</t>
  </si>
  <si>
    <t>TECNICOS</t>
  </si>
  <si>
    <t>FINANCIEROS</t>
  </si>
  <si>
    <t>INSTITUCIONALES</t>
  </si>
  <si>
    <t>AMBIENTALES (VER MATRIZ DE APOYO PARA EL ANALISIS)</t>
  </si>
  <si>
    <t>ECONÓMICOS</t>
  </si>
  <si>
    <t>GENERO</t>
  </si>
  <si>
    <r>
      <rPr>
        <b/>
        <u/>
        <sz val="16"/>
        <rFont val="Calibri"/>
        <family val="2"/>
      </rPr>
      <t>RIESGOS  (VER MATRIZ DE APOYO PARA EL ANALISIS)</t>
    </r>
  </si>
  <si>
    <t>DESCRIPCION DE LA ALTERNATIVA SELECCIONADA</t>
  </si>
  <si>
    <t>5.5.1 CUADRO RESUMEN ALTERNATIVA SELECCIONADA.</t>
  </si>
  <si>
    <t>JUSTIFICACION</t>
  </si>
  <si>
    <t>MATRIZ DE ANALISIS INTEGRAL DEL PROYECTO</t>
  </si>
  <si>
    <t xml:space="preserve">El analfabetismo es quizá la expresión más patente de un proceso de exclusión y marginación social que han sufrido amplios sectores de la población particularmente en los países en desarrollo. Mientras que los países desarrollados lograron erradicar el analfabetismo casi en su totalidad desde hace ya varias décadas, en los países en desarrollo ésta es todavía una tarea pendiente. Si bien es cierto que las políticas y programas que se vienen implementando para lograr su erradicación entre la población adulta y la tendencia a la universalización de la educación básica han repercutido en un proceso continuo de reducción de la tasa de analfabetismo, especialmente en América Latina y Centro America, también hay que reconocer que estos esfuerzos han resultado insuficientes y que el analfabetismo es todavía un problema grave y urgente en nuestra región, especialmente en algunos países y entre determinados colectivos de la población. 
De acuerdo con la actual Constitución de la República de Honduras (1982: art.153), ”El Estado tiene la obligación de desarrollar la educación básica del pueblo…”. Pero reconociendo que está obligación no ha sido cumplida a cabalidad hasta ahora, en el siguiente artículo se afirma que “La erradicación del analfabetismo es tarea primordial del Estado. Es deber de todos los hondureños cooperar para el logro de este fin” (art. 154). Efectivamente, si el fin primordial del Estado es el bienestar de la persona, entonces es inaceptable que todavía se le esté negando este derecho elemental a la educación a un buen porcentaje de hondureños. Pero, además de ser un fin en sí misma, la alfabetización de las personas es también un requisito fundamental para el desarrollo personal y social y, por eso, esta tarea se vuelve prioritaria y responsabilidad de todos los hondureños. 
De forma general, se puede considerar el analfabetismo como una condición en la que se encuentra una persona que no está alfabetizada. Y aunque no exista 
una definición aceptada universalmente de lo que sea la alfabetización, existe el consenso que la misma tiene que ver con el aprendizaje de la lecto-escritura, cálculo matemático y la formación de valores, destrezas, habili- dades, actitudes que enrique- cen a la persona y le permiten desarrollar sus potenciali- dades individuales y sociales. Es obvio que el modo más efectivo y completo de alfabetizar a las personas es a través de su incorporación a la educación básica formal a temprana edad
</t>
  </si>
  <si>
    <t>Las condiciones estructurales del Analfabetismo.</t>
  </si>
  <si>
    <t>Causas subyecentes del analfabetismo en Centro America.</t>
  </si>
  <si>
    <t xml:space="preserve">Al igual que muchos otros países en desarrollo, Honduras inicia la lucha abierta para reducir el analfabetismo en la década de los años 1970s con la creación de la Dirección General de Educación de Adultos. Durante esa década y la siguiente y hasta mediados de la década de los 1990s, se realizaron varias campañas de alfabetización que tuvieron un impacto muy limitado debido a su carácter aislado y coyuntural. Con todo lo realizado, se logró reducir el analfabetismo adulto de 32% en la década de los ochenta a 27% en 1995. Para estas fechas, con la conversión de Dirección General de Alfabetización y Educación para Adultos en Dirección General de Educación Con- tinua (DGEC), el gobierno mostró una mayor voluntad de atacar el problema y planteó una serie de acciones enmarcadas en el Plan Nacional de Educación para el Desarrollo Humano Productivo de Jóvenes y Adultos «Ramón Rosa» 1995- 2001. Fue precisamente en este contexto que en 1996 surgieron dos iniciativas importantes de la Secretaría de Educación y de la cooperación internacional para reducir el analfabetismo que todavía están en marcha como son el Programa EDUCATODOS y el PRALEBAH. Principalmente con el apoyo de éstos y otras iniciativas de menor escala se logró reducir el analfabetismo adulto al 19% al 2001. En lo que va de la primera década del siglo XXI, el gobierno de la República a través de la Secretaría de Educación ha focalizado más sus acciones a mejorar la cobertura y calidad de la educación básica formal sobre todo a través de la formulación y ejecución del Plan EFA. El país también se ha comprometido internacio- nalmente a reducir en un 50% el analfabetismo adulto (per- sonas de 15 años y más) y a erradicar el analfabetismo en jóvenes (de 15 a 24 años de edad). Para lograr estas metas, el gobierno con el apoyo de la cooperación internacional, básicamente ha continuado con el desa- rrollo y expansión de los programas EDUCATODOS y PRALEBAH y, más recien- temente (en el año 2006) ha adoptado, en coordinación con el gobierno de Cuba y varias municipalidades del país, el programa cubano de alfabetización “Yo Sí Puedo”. 
Pese a los avances logrados en el país en la última década, los datos presentados en este boletín evidencian que con relación al analfabetismo adulto, aunque se ha reducido el porcentaje de analfabetos adultos de 19% en el 2001 a 16% en el 2007, el número absoluto de analfabetos ha crecido. Con relación al analfabetismo de jóvenes, aunque el porcentaje y número de analfabetos se ha reducido, el país presenta uno de los más altos porcentajes de analfabetos en este grupo de edad en la región. Por lo anterior, en ambas metas y dado el poco avance que se está logrando, el país está en peligro de no alcanzar las metas propuestas al 2015. Hay que recordar que sólo se cuenta con información de las tasas de analfabetismo tradicionales que muestran solamente la proporción de personas que declaran, o se estima, no son capaces de leer y escribir
</t>
  </si>
  <si>
    <t>Alta tasa de analfabetismo en el municipio de XXXXX.</t>
  </si>
  <si>
    <t>La tasa de analfabetismo actual a 2011 es del 18%.</t>
  </si>
  <si>
    <t>Aumentar la tasa de alfabetismo en el municipio XXXX.</t>
  </si>
  <si>
    <t>Aumentar la tasa de alfabetismo en el municipio xxx en 12% respecto a la linea base del 2011.</t>
  </si>
  <si>
    <t>Construccion y dotacion de escuelas.</t>
  </si>
  <si>
    <t>10 escuelas construidas.</t>
  </si>
  <si>
    <t>Aumento de jornadas escolares</t>
  </si>
  <si>
    <t>1 jornada educativa adicional a las dos actuales.</t>
  </si>
  <si>
    <t>Talleres presenciales de alfabetizacion.</t>
  </si>
  <si>
    <t>Realizacion de 100 talleres presenciales de alfabetizacion.</t>
  </si>
  <si>
    <t>ALT1.</t>
  </si>
  <si>
    <t>Construccion y dotacion de aulas escolares y realizacion talleres de alfabetizacion.</t>
  </si>
  <si>
    <t>Con esta alternativa se pretende ampliar la capacidad educativa para el aumento de la cobertura educativa y la disminucion de las tasas de analfabetismo, adicionalmente para la personas adultas y con dificultades para desplazarse a los centro educativos se realizará talleres de alfabetizacion en las zonas aledañas a sus hogares.</t>
  </si>
  <si>
    <t>ALT2.</t>
  </si>
  <si>
    <t>Ampliacion de las jornadas educativas y realizacion de talleres de alfabetizacion.</t>
  </si>
  <si>
    <t>Se plantea la ampliacion de las jornadas educativas, pasando de las dos jornadas actuales a tres jornadas, ampliando la cobertura educativa con la actual infraestructura disponible, adicionalmente  para la personas adultas y con dificultades para desplazarse a los centro educativos se realizará talleres de alfabetizacion en las zonas aledañas a sus hogares.</t>
  </si>
  <si>
    <t>..\..\..\..\Documents\ADECUACION METODOLOGIAS HONDURAS\Arbol de problema analfabetismo.pptx</t>
  </si>
  <si>
    <t>..\..\..\..\Documents\ADECUACION METODOLOGIAS HONDURAS\Arbol de objetivos analfabetismo.pptx</t>
  </si>
  <si>
    <t>..\..\..\..\Documents\ADECUACION METODOLOGIAS HONDURAS\Arbol de alternativa alfabetismo.pptx</t>
  </si>
  <si>
    <t>Eel problema presenta una tendencia diferenciada entre niños y niñas, encontrando que se presenta una tasa mayor de analfabetismo en las niñas, aparentemente derivado de la incidencia cultura y la priorizacion del tema educativo en los hombres del nucleo familiar.</t>
  </si>
  <si>
    <t>EJEMPLO IDENTIFICACION.</t>
  </si>
  <si>
    <t>Secretaria de Educacion / Secretaria de Infraestructura / Alcaldia Municipal</t>
  </si>
  <si>
    <t>Asociacion de padres de familia / Consejos estudiantiles.</t>
  </si>
  <si>
    <t>Concejo Municipal.</t>
  </si>
  <si>
    <t>Asociacion de docentes.</t>
  </si>
  <si>
    <t>Asociacion de constructores.</t>
  </si>
  <si>
    <t>Estudiantes y adultos en situacion de analfabetismo.</t>
  </si>
  <si>
    <t>Beneficiarios directos del proyecto, se debe promover y sensibilizar para que hagan uso de la capacidad instalada en terminos de infraestructura educativa y en terminos de participacion activa en los talleres de alfabetizacion.</t>
  </si>
  <si>
    <t>Inversion / Operación.</t>
  </si>
  <si>
    <t>Concejo Municipal</t>
  </si>
  <si>
    <t>Ejerce el control politico a las acciones adelantadas por la alcaldia municipal, se debe socializar el proyecto para contar con los avales presupuestales, administrativos y politicos.</t>
  </si>
  <si>
    <t>Preinversion / inversion / operación.</t>
  </si>
  <si>
    <t>Asociacion de padres de familia.</t>
  </si>
  <si>
    <t>Apoyar el desarrollo de las obras mediante control social que apoye las interventorias, promover su participacion y concientizarlos frente a los beneficios para sus familias derivados del correcto desarrollo del proyecto.</t>
  </si>
  <si>
    <t xml:space="preserve"> Consejos Estudiantiles.</t>
  </si>
  <si>
    <t>Socializadores de lo traumatico que puede resultar el desarrollo de las obras para los estudiantes  y los beneficios que obtendra la comunidad educativa en el mediano y largo plazo.</t>
  </si>
  <si>
    <t>Apoyar la formulacion del proyecto y la definicion de tematicas de alfabetizacion para adultos asi como las metodologias a implementar.</t>
  </si>
  <si>
    <r>
      <t>VER MODULO DE IDENTIFICACION EN LA GUIA DE FORMULACION Y EVALUACION DE PROYECTOS.</t>
    </r>
    <r>
      <rPr>
        <b/>
        <sz val="9"/>
        <color rgb="FFFFFFFF"/>
        <rFont val="Berlin Sans FB Demi"/>
        <family val="2"/>
      </rPr>
      <t xml:space="preserve"> </t>
    </r>
  </si>
  <si>
    <t>Poblacion infantil de genero femenino que hacen parte de poblacion en edad escolar y se encuentra por fuera del sistema educativo.</t>
  </si>
  <si>
    <t>EJEMPLO ANÁLISIS DE INVOLUCRADOS</t>
  </si>
  <si>
    <t>Instrucción: Llenar esta información solo después de haber leido la GUIA GENERAL PARA LA FORMULACION Y EVALUACION  DE PROYECTOS DE INVERSION PÚBLICA y haber generado la información insumo para estructurar este módulo. / Aquí se debe transferir toda la informacion generada a traves del analisis de arboles de problemas, objetivos y de la alternativa.</t>
  </si>
  <si>
    <t>el mayor numero de personas en condicion de analfabetismo se encuentran en este rango.</t>
  </si>
  <si>
    <t>La mayoria de la poblacion afectada se ubica en el estrato 1 y 2.</t>
  </si>
  <si>
    <t>Cero grado de escolaridad.</t>
  </si>
  <si>
    <t>No pertenece a ninguna etnia en particular</t>
  </si>
  <si>
    <t>Sumado al problema de analfabetismo, se encuentran factores como la desnutricion y el desempleo que elevan su grado de vulnerabilidad.</t>
  </si>
  <si>
    <t>La mayoria de la poblacion se dedica principalmente a la agricultura y el pan coger.</t>
  </si>
  <si>
    <t>La mayoria de los afectados hacen parte de familiar numerosas donde no existe ningun grado de escolaridad.</t>
  </si>
  <si>
    <t>Alumnos/ año</t>
  </si>
  <si>
    <t>Se refiere al cupo educativo o atencion de alumnos en un periodo de tiempo de un año.</t>
  </si>
  <si>
    <t>Poblacion en edad escolar menor de 22 años.</t>
  </si>
  <si>
    <t>Poblacion adulta en condicion de analfabetismo.</t>
  </si>
  <si>
    <t>Instrucción: Llenar esta información solo después de haber leido la GUIA GENERAL PARA LA FORMULACION Y EVALUACION  DE PROYECTOS DE INVERSION PÚBLICA y haber generado la información insumo para estructurar este módulo / Aquí se debe transferir toda la informacion generada y relacionada con la identificación de la poblacion y la determinacion de la demanda insatisfecha.</t>
  </si>
  <si>
    <t>Poblacion en condicion de vulnerabilidad en extrema pobreza.</t>
  </si>
  <si>
    <t>Poblacion en condicion de vulnerabilidad, pertenecientes a hogares en extrema pobreza, hijos de madre cabeza de familia. / el 70% de los cupos deben ser destinados poblacion en eddad escolar pertenecientes al genero femenino que es donde existe mayor brecha.</t>
  </si>
  <si>
    <r>
      <t xml:space="preserve">Instrucción: </t>
    </r>
    <r>
      <rPr>
        <sz val="14"/>
        <rFont val="Calibri"/>
        <family val="2"/>
        <scheme val="minor"/>
      </rPr>
      <t>Llenar esta información solo después de haber leido la GUIA GENERAL PARA LA FORMULACION Y EVALUACION  DE PROYECTOS DE INVERSION PÚBLICA y haber generado la información insumo para estructurar este módulo</t>
    </r>
  </si>
  <si>
    <t>EJEMPLO POBLACIÓN BENEFICIARIA Y ANÁLISIS DE DEMANDA</t>
  </si>
  <si>
    <t>EJEMPLO ASPECTOS TÉCNICOS</t>
  </si>
  <si>
    <r>
      <t xml:space="preserve">Enqué consiste la alternativa, características principales de los procesos y de los aspectos técnicos: </t>
    </r>
    <r>
      <rPr>
        <sz val="14"/>
        <rFont val="Arial Narrow"/>
        <family val="2"/>
      </rPr>
      <t xml:space="preserve">Esta alternativa tiene dos ejes de intervencion, el primero enfocado a  ampliar el numero de jornadas educativas de 2 a 3 jornadas, ampliando la cobertura educativa existente en 550 cupos en las mismas escuales existentes.                                                                                                                                                                                        El segundo eje se basa en llevar la educacion a la casa, a traves de 100  talleres de alfabetizacion para adultos con metodologias diseñadas especialmente para este tipo de poblacion, con estos talleres se pretende alfabetizar a 500 personas, con un promedio de asistencia a 10 talleres por personas con grupos por taller de 50 personas.  </t>
    </r>
  </si>
  <si>
    <t>Ampliacion jornada educativa.</t>
  </si>
  <si>
    <t>Ampliar la jornada educativa generando un aumento de la cobertura educativa en 550 cupos.</t>
  </si>
  <si>
    <t>Realizacion de 100 talleres de alfabetizacion para atender 500 personas adultas con dificultades para trasladarse a aulas escolares por distancia y horarios de trabajo.</t>
  </si>
  <si>
    <t>A nivel de perfil se definio la  ampliacion de la jornada educativa por lo tanto la localizacion es especifica sobre las escuelas existentes / Respecto a los talleres se realizarán en zonas de mayor concentracion de la poblacion adulta en condicion de analfabetismo.</t>
  </si>
  <si>
    <t>Juticalpa</t>
  </si>
  <si>
    <t>xxxx</t>
  </si>
  <si>
    <t>Los beneficiarios estan clasificados como alfabetizados a traves de talleres presenciales 500 y 650 alfabetizados a traves de la asistencia a escuelas en una jornada de clase adicional.</t>
  </si>
  <si>
    <t>La adicion de una jornada educativa se realizaria mediante aval de la Secretaria Nacional de Educacion y la ampliacion de cobertura se daria en el corto plazo.</t>
  </si>
  <si>
    <t>Cupos educativos</t>
  </si>
  <si>
    <t>Generacion de cupos educativos permanentes.</t>
  </si>
  <si>
    <t>Cupos educativos año 1.</t>
  </si>
  <si>
    <t>Ninguna relevante</t>
  </si>
  <si>
    <t>No se presenta demanda de insumos que incidan en el medio ambiente para el desarrollo de la alternativa.</t>
  </si>
  <si>
    <t>No aplica</t>
  </si>
  <si>
    <t>No se genera productos que impacten en el medio ambiente.</t>
  </si>
  <si>
    <t>No afecta las condiciones paisajisticas.</t>
  </si>
  <si>
    <t>No existe ningun tipo de afectacion desde el entorno que incida en el desarrollo del proyecto.</t>
  </si>
  <si>
    <t>Las condiciones fisica para el desarrollo del proyecto desde sus condiciones fisicas ambientales son optimas.</t>
  </si>
  <si>
    <t>Incidencia en las condiciones de seguridad para los estudiantes de la jornada nocturna.</t>
  </si>
  <si>
    <t>x</t>
  </si>
  <si>
    <t>Posible no asistencia de los adultos a la jornadas de capacitacion.</t>
  </si>
  <si>
    <t>X</t>
  </si>
  <si>
    <t>Gestionar mejora en las condiciones de seguridad con organismo competentes.</t>
  </si>
  <si>
    <t>PREPARACION DE LA ALTERNATIVA3: xxxxxxxx</t>
  </si>
  <si>
    <r>
      <t xml:space="preserve">PREPARACION DE LA ALTERNATIVA1: </t>
    </r>
    <r>
      <rPr>
        <sz val="14"/>
        <rFont val="Arial Narrow"/>
        <family val="2"/>
      </rPr>
      <t xml:space="preserve"> Construccion y dotacion de aulas escolares y realizacion talleres de alfabetizacion.</t>
    </r>
  </si>
  <si>
    <r>
      <t xml:space="preserve">Enqué consiste la alternativa, características principales de los procesos y de los aspectos técnicos: </t>
    </r>
    <r>
      <rPr>
        <sz val="14"/>
        <rFont val="Arial Narrow"/>
        <family val="2"/>
      </rPr>
      <t xml:space="preserve">Esta alternativa tiene dos ejes de intervencion, el primero enfocado a mejorar la ampliar la infraestructura educativa a traves de la construccion de 10 centros educativos o escuelas con un enfasis en espacios abiertos con infraestructura deportiva y dotacion de equipos de computo y otros elementos necesarios para una correcta prestacion del servicio educativo, con cada escuela se pretende atender a 100 alumnos llegando a una atencion de 1000 alumnos por año.                                                                                                                                                                                        El segundo eje se basa en llevar la educacion a la casa, a traves de 100  talleres de alfabetizacion para adultos con metodologias diseñadas especialmente para este tipo de poblacion, con estos talleres se pretende alfabetizar a 500 personas, con un promedio de asistencia a 10 talleres por personas con grupos por taller de 50 personas.  </t>
    </r>
  </si>
  <si>
    <t>Construir 10 escuelas y dotarlas con equipos de computo, tableros y otros, necesarios para la correcta prestacion del servicio.</t>
  </si>
  <si>
    <t>A nivel de perfil se definio la construccion de escuelas en puntos geograficos donde en la actualidad se concentra la poblacion objetivo y donde no se cuente con servicio educativo / Respecto a los talleres se realizarán en zonas de mayor concentracion de la poblacion adulta en condicion de analfabetismo.</t>
  </si>
  <si>
    <t>Los beneficiarios estan clasificados como alfabetizados a traves de talleres presenciales 500 y 1000 alfabetizados a traves de la asistencia a escuelas construidas.</t>
  </si>
  <si>
    <t>El proceso de construccion se tomara dos años por lo que los beneficiarios se generaran de manera gradual.</t>
  </si>
  <si>
    <t>Cupos educativos año 2.</t>
  </si>
  <si>
    <t>Se generarán escombros por el desarrollo de las obras de infraestructura.</t>
  </si>
  <si>
    <t>Se diseñara un plan de manejo de residuos y escombros, que permita la disposicion adecuada de estos elementos.</t>
  </si>
  <si>
    <t>El desarrollo de obras de infraestructura genera impactos fisicos y/o biologicos  en las personas que manejan materiales e insumos de construccion .</t>
  </si>
  <si>
    <t>Diseñar un esquema de manejo de insumos y materiales, de acuerdo a laos parametros de seguridad industrial y bioseguridad.</t>
  </si>
  <si>
    <t>mala disposicion de escombros y residuos de la obra.</t>
  </si>
  <si>
    <t>Generacion de enfermedades en el personal que desarrolla las obras por deficientes condiciones de bioseguridad.</t>
  </si>
  <si>
    <r>
      <rPr>
        <b/>
        <sz val="10"/>
        <rFont val="Lucida Fax"/>
        <family val="1"/>
      </rPr>
      <t xml:space="preserve">TENGA EN CUENTA QUE ESTA MATRIZ ES SOLO PARA PROYECTOS QUE REQUIERAN ANÁLISIS ECONÓMICO DE COSTO BENEFICIO                                                                             </t>
    </r>
    <r>
      <rPr>
        <b/>
        <sz val="10"/>
        <color rgb="FFFF0000"/>
        <rFont val="Lucida Fax"/>
        <family val="1"/>
      </rPr>
      <t xml:space="preserve">                                    (COMO REFERENCIA VALIDE LA MAGNITUD DEL PROYECTO CON  LA TABLA DE TIPO DE PROYECTOS DE LA GUIA DE FORMULACION DE PROYECTOS.)</t>
    </r>
  </si>
  <si>
    <r>
      <t xml:space="preserve">NOMBRE DE LA ALTERNATIVA SELECCIONADA: </t>
    </r>
    <r>
      <rPr>
        <sz val="14"/>
        <rFont val="Arial Narrow"/>
        <family val="2"/>
      </rPr>
      <t>Construccion y dotacion de aulas escolares y realizacion talleres de alfabetizacion.</t>
    </r>
  </si>
  <si>
    <t>Secretaria de Infraestructura y Diseño de obras.</t>
  </si>
  <si>
    <t>Secretaria de Educacion.</t>
  </si>
  <si>
    <t>Asociacion de padres de familias / Asociacion de Docentes del municipio.</t>
  </si>
  <si>
    <t>Asociacion de constructores y grandes proveedores.</t>
  </si>
  <si>
    <t>LEY ORGANICA DE EDUCACION DECRETO NO. 79 DEL CONGRESO NACIONAL EMITIDO EL 14 DE NOVIEMBRE DE 1966</t>
  </si>
  <si>
    <t xml:space="preserve">ART.4. La educación es impartida en los establecimientos oficiales, es gratuita en todos sus niveles.
</t>
  </si>
  <si>
    <t>Garantizar la prestacion del servicio educativo para las nuevas escuelas de manera gratuita.</t>
  </si>
  <si>
    <t>ART. 5. El Estado establecerá servicios de asistencia de protección escolar para los alumnos carentes de los recursos que les permitan gozar de los beneficios de la educación.</t>
  </si>
  <si>
    <t>Aplicar criterios de selección de beneficiarios que permita focalizar el servicio educativo a la poblacion mas vulnerable.</t>
  </si>
  <si>
    <t>Se realizará un proceso de selección de contratista que permita la pruralidad de oferentes para la construccion de la infraestructura educativa.</t>
  </si>
  <si>
    <t>Idoneidad y capacidad de los ejecutores privados  y competencia de mercado en terminos de precios para la generacion de la infraestructura cumpliendo con parametros tecnicos a exigir por parte de la contraparte publica.</t>
  </si>
  <si>
    <t>La operación de los servicios sera de competencia de la Secretaria de Educacion Municipal.</t>
  </si>
  <si>
    <t>Garantizar el control sobre los contenidos tematicos, la flexibilidad y  la minimizacion de costos de operación sin intermediaciones.</t>
  </si>
  <si>
    <t>TOTAL COMPONENTE 1</t>
  </si>
  <si>
    <t>TOTAL COMPONENTE 2</t>
  </si>
  <si>
    <t>COSTO DE OPORTUNIDAD</t>
  </si>
  <si>
    <r>
      <t xml:space="preserve">JUSTIFICACION DE LA PROPUESTA DE FINANCIACION: </t>
    </r>
    <r>
      <rPr>
        <sz val="11"/>
        <rFont val="Calibri"/>
        <family val="2"/>
        <scheme val="minor"/>
      </rPr>
      <t>La financiacion de este proyecto se realizará a traves de aporte de recursos de orden nacional ya que existe su diponibilidad y el proyecto se encuentra en el marco de la politicas de vision pais en materia de educacion y reduccion del analfabetismo, adicionalmente existi un compromiso por parte del Banco Interameriacano de Desarrollo para apoyar con un credito condonable hasta por el 40% de valor del proyecto y los recursos faltantes se asignaran del presupuesto municipal. Adicionalmente la financiacion y apalancamiento con recursos de diversos niveles se justifica ya que dando cumplimiento a la Ley general de Educacion esta debe ser gratuita y priorizada para los mas vulnerables por lo que el proyecto no genera ingresos para hacerse autofinanciable ni autosostenible.</t>
    </r>
  </si>
  <si>
    <t>EJEMPLO ESQUEMA INSTITUCIONAL Y LEGAL</t>
  </si>
  <si>
    <t>EJEMPLO FINANCIACIÓN</t>
  </si>
  <si>
    <t>Buen nivel de ingresos.</t>
  </si>
  <si>
    <t>Porcenteja de aumento de los ingresos de la poblacion en un 15% en el año7.</t>
  </si>
  <si>
    <t>Censo Nacionales y Regionales.</t>
  </si>
  <si>
    <t>La poblacion aumenta su nivel educativo a traves de otra serie de estudios.</t>
  </si>
  <si>
    <t>Mejorar de la productividad local.</t>
  </si>
  <si>
    <t>Porcenteja de aumento de la productividad local en un 10% en el año5.</t>
  </si>
  <si>
    <t>La poblacion aumenta su nivel productivo y mantiene su vocacion de trabajo.</t>
  </si>
  <si>
    <t>Habilidad para el empleo remunerado.</t>
  </si>
  <si>
    <t>Disminucion de la tasa de desempleo en un 3% en el año 5..</t>
  </si>
  <si>
    <t>Encuestas y reportes nacionales y regionales.</t>
  </si>
  <si>
    <t>Se generan condiciones de empleabilidad a nivel nacional.</t>
  </si>
  <si>
    <t>Aumento de la tasa de alfabetismo en el municipio.</t>
  </si>
  <si>
    <t>Tasa de alfabetizacion municipal aumenta en un 12% en el año 5.</t>
  </si>
  <si>
    <t>Datos y registros de la Secretaria de Educacion Municipal.</t>
  </si>
  <si>
    <t>Se mantiene o disminuyen los indices de descersion escolar.</t>
  </si>
  <si>
    <t>Aumento de la infraestructura educativa en el municipios de 15 a 20 escuelas en el año1 y de 20 a 25 escuelas en el año2.</t>
  </si>
  <si>
    <t>Se realiza mantenimiento a la infraestructura educativa actual.</t>
  </si>
  <si>
    <t>Numero de personas alfabetizadas 250 personas en el año1 ; 250 personas en el año2.</t>
  </si>
  <si>
    <t>Datos y registros del proyecto.</t>
  </si>
  <si>
    <t>La poblacion alfabetizada mantiene habitos de lectura y vocacion por aprender.</t>
  </si>
  <si>
    <t>1.1</t>
  </si>
  <si>
    <t>Registro e informes de interventoria a las obras,</t>
  </si>
  <si>
    <t>Las condiciones fisicas , tecnicas y climatologicas facilitan el desarrollo de las obras.</t>
  </si>
  <si>
    <t>1.2</t>
  </si>
  <si>
    <t>Registros de compras de equipos.</t>
  </si>
  <si>
    <t>Los valores de compra de dotacion se mantienen en el mercado,</t>
  </si>
  <si>
    <t>1.3</t>
  </si>
  <si>
    <t>Registros de compras.</t>
  </si>
  <si>
    <t>1.4</t>
  </si>
  <si>
    <t>1.5</t>
  </si>
  <si>
    <t>Registro de interventoria de obras.</t>
  </si>
  <si>
    <t>1.6</t>
  </si>
  <si>
    <t>Registro de compras</t>
  </si>
  <si>
    <t>1.7</t>
  </si>
  <si>
    <t>Registros mensual o periodicos de seguimiento al proyecto.</t>
  </si>
  <si>
    <t>2.1</t>
  </si>
  <si>
    <t>Registro de capacitaciones.</t>
  </si>
  <si>
    <t>Alta asistencia de la poblacion adulta a los talleres presenciales.</t>
  </si>
  <si>
    <t>2.2</t>
  </si>
  <si>
    <t>Registros de eventos y capacitaciones.</t>
  </si>
  <si>
    <t>2.3</t>
  </si>
  <si>
    <t>PROGRAMACION AÑO1</t>
  </si>
  <si>
    <t>Se realiza reposicion de equipos.</t>
  </si>
  <si>
    <t>EJEMPLO MARCO LÓGICO</t>
  </si>
  <si>
    <t>EJEMPLO CRONOGRAMA DE ACTIVIDADES</t>
  </si>
  <si>
    <t>SOCIALES</t>
  </si>
  <si>
    <r>
      <t>ANALISIS, CONCLUSIONES Y SUGERENCIAS:</t>
    </r>
    <r>
      <rPr>
        <sz val="14"/>
        <color theme="1"/>
        <rFont val="Calibri"/>
        <family val="2"/>
        <scheme val="minor"/>
      </rPr>
      <t xml:space="preserve"> El proyecto formulado contempla todos los aspectos tenicos necesarios para garantizar una correcta asignacion de los recursos, adicionalmente identifica brecha de genero educativa y contribuye a su disminucion.</t>
    </r>
  </si>
  <si>
    <t>EJEMPLO EVALUACIÓN INTEGRAL</t>
  </si>
  <si>
    <t>EJEMPLO SELECCIÓN DE ALTERNATIVAS</t>
  </si>
  <si>
    <r>
      <t xml:space="preserve">NOMBRE DE LA ALTERNATIVA1.: </t>
    </r>
    <r>
      <rPr>
        <sz val="14"/>
        <rFont val="Arial Narrow"/>
        <family val="2"/>
      </rPr>
      <t>Construccion y dotacion de aulas escolares y realizacion talleres de alfabetizacion.</t>
    </r>
  </si>
  <si>
    <r>
      <t xml:space="preserve">NOMBRE DE LA ALTERNATIVA2.: </t>
    </r>
    <r>
      <rPr>
        <sz val="14"/>
        <rFont val="Arial Narrow"/>
        <family val="2"/>
      </rPr>
      <t>Ampliacion de las jornadas educativas y realizacion de talleres de alfabetizacion.</t>
    </r>
  </si>
  <si>
    <t>NOMBRE DE LA ALTERNATIVA3.:  NO APLICA</t>
  </si>
  <si>
    <t>Construccion de aulas</t>
  </si>
  <si>
    <t>mt2</t>
  </si>
  <si>
    <t>Dotacion de equipos de computo</t>
  </si>
  <si>
    <t>numero</t>
  </si>
  <si>
    <t>Año 5</t>
  </si>
  <si>
    <t>Compra de tableros</t>
  </si>
  <si>
    <t>Compra de sillas.</t>
  </si>
  <si>
    <t>Construccion de escenarios deportivos</t>
  </si>
  <si>
    <t>Reposicion de equipos computo</t>
  </si>
  <si>
    <t>Otra dotacion.</t>
  </si>
  <si>
    <t>alfabetizadores</t>
  </si>
  <si>
    <t>Desarrollo logistico Alquiler de espacios.</t>
  </si>
  <si>
    <t>Convocatoria masiva.</t>
  </si>
  <si>
    <t>TOTAL POR COMPONENTE 2</t>
  </si>
  <si>
    <t>MANTENIMIENTO</t>
  </si>
  <si>
    <t>Mt2</t>
  </si>
  <si>
    <t>CONTRATACION DE DOCENTES</t>
  </si>
  <si>
    <t>Numero</t>
  </si>
  <si>
    <t>Alumnos / año</t>
  </si>
  <si>
    <t>Contratacion de docentes</t>
  </si>
  <si>
    <r>
      <t xml:space="preserve">PREPARACION DE LA ALTERNATIVA2: </t>
    </r>
    <r>
      <rPr>
        <sz val="14"/>
        <rFont val="Arial Narrow"/>
        <family val="2"/>
      </rPr>
      <t xml:space="preserve"> Ampliacion de las jornadas educativas y realizacion de talleres de alfabetizacion.</t>
    </r>
  </si>
  <si>
    <t>Realizacion de talleres de alfabetizacion.</t>
  </si>
  <si>
    <t>Adecuaciones de infraestructura.</t>
  </si>
  <si>
    <t>Servicios adicionales por nueva jornada.</t>
  </si>
  <si>
    <t>Ampliacion de jornada educativa.</t>
  </si>
  <si>
    <t>Nuevos docentes</t>
  </si>
  <si>
    <t>Realizacion de adecuaciones fisicas</t>
  </si>
  <si>
    <t xml:space="preserve">Esta alternativa tiene dos ejes de intervencion, el primero enfocado a mejorar la ampliar la infraestructura educativa a traves de la construccion de 10 centros educativos o escuelas con un enfasis en espacios abiertos con infraestructura deportiva y dotacion de equipos de computo y otros elementos necesarios para una correcta prestacion del servicio educativo, con cada escuela se pretende atender a 100 alumnos llegando a una atencion de 1000 alumnos por año.                                                                                                                                                                                        El segundo eje se basa en llevar la educacion a la casa, a traves de 100  talleres de alfabetizacion para adultos con metodologias diseñadas especialmente para este tipo de poblacion, con estos talleres se pretende alfabetizar a 500 personas, con un promedio de asistencia a 10 talleres por personas con grupos por taller de 50 personas.  </t>
  </si>
  <si>
    <t>Aunque esta alternativa presenta una indicador CE mas alto que la alternativa descartada, existen otros factores que resultan relevantes en la selección, tales como la sostenibilidad del servicios y la reduccion de los costos asociados a recibir el producto del proyecto por parte de los beneficiarios.</t>
  </si>
  <si>
    <t xml:space="preserve">Con el apoyo del BID, la Dirección General de Inversión Pública, en articulación con las instituciones partícipes del Sistema de Inversión Pública – SISPU, ha revisado y actualizado la Guía Metodológica General para la Formulación de Proyectos, como instrumento necesario para mejorar la calidad, pertinencia y sostenibilidad de los proyectos que se registran en el sistema para solicitar recursos de inversión. A la par de responder a los métodos y técnicas que sobre la materia se están aplicando modernamente en los países de la región, la Guía se coloca en línea con los requerimientos estratégicos que le plantean a los proyectos de inversión pública de Honduras las directrices de Visión País y Plan de Nación.  
</t>
  </si>
  <si>
    <t xml:space="preserve">Esa segunda parte que contiene la coleccion de tablas, cuadros y formatos tiene por objetivo se un instrumento facilitador de la formulacion del proyecto y como anexo minimo indispensable para la presentacion del proyecto en Guía de Presentación. </t>
  </si>
  <si>
    <t>ESTRUCTURA GENERAL DE LA GUIA DE TABLAS Y CUADROS PARA LA ELABORACION DE PROYECTOS.</t>
  </si>
  <si>
    <t>La presente guia se encuentra estructurada por modulo relacionados con los elementos esenciales de la formulacion de proyectos de inversion publica, a saber:</t>
  </si>
  <si>
    <t>A continuación se presenta un caso a traves del cual se aplica la GUIA DE TABLAS Y CUADROS PARA LA ELABORACION DE PROYECTOS, este caso es hipotetico y se encuentra referido a una problemática en el sector Educativo.</t>
  </si>
  <si>
    <t>En cada cuadro de la Guia sin diligenciar se encuentra un enlace con este CASO EJEMPLO.</t>
  </si>
  <si>
    <t>Haga Click sobre el modulo para ingresar a este.</t>
  </si>
  <si>
    <t>PASO 5.7 ANÁLISIS DE COSTO BENEFICIO (ACB)</t>
  </si>
  <si>
    <t>+G33</t>
  </si>
  <si>
    <t>+G42</t>
  </si>
  <si>
    <r>
      <rPr>
        <b/>
        <u/>
        <sz val="14"/>
        <color rgb="FFFF0000"/>
        <rFont val="Calibri"/>
        <family val="2"/>
        <scheme val="minor"/>
      </rPr>
      <t>INSTRUCCIÓN</t>
    </r>
    <r>
      <rPr>
        <b/>
        <u/>
        <sz val="14"/>
        <rFont val="Calibri"/>
        <family val="2"/>
        <scheme val="minor"/>
      </rPr>
      <t>:</t>
    </r>
    <r>
      <rPr>
        <b/>
        <sz val="14"/>
        <rFont val="Calibri"/>
        <family val="2"/>
        <scheme val="minor"/>
      </rPr>
      <t xml:space="preserve"> </t>
    </r>
    <r>
      <rPr>
        <sz val="14"/>
        <rFont val="Calibri"/>
        <family val="2"/>
        <scheme val="minor"/>
      </rPr>
      <t>El desarrollo de la alternativa seleccionada, es simplemente un paso que consiste en repetir la informacion preparada en la parte superior de esta hoja de calculo y se hace con el fin de enlazar la información de esta alternativa con los siguientes modulo de la preparación del proyecto. Se recomienda usar un comando como el igual o el signo +, para enlazar las tablas superiores de la alternativa seleccionada y las tablas que a continuación aparecen. Es por esto que se denominaron repetición, ya que la información en este momento de la formulación ya esta generada.</t>
    </r>
  </si>
  <si>
    <t>NOMBRE DE LA ALTERNATIVA SELECCIONADA:</t>
  </si>
  <si>
    <t>PROGRAMACION ____________________</t>
  </si>
  <si>
    <t>PASO 5.6 DESARROLLO DE LA ALTERNATIVA SELECCIONADA</t>
  </si>
  <si>
    <t>REPETICIÓN: PASO 5.1. ELABORACION DEL PRESUPUESTO.</t>
  </si>
  <si>
    <t>REPETICIÓN: PASO 5.2. IDENTIFICACION DE COSTOS.</t>
  </si>
  <si>
    <t>REPETICIÓN PASO 5.3. ANÁLISIS COSTO EFICIENCIA. - Estimación del Indicador de Costo Eficiencia de la Alternativa-</t>
  </si>
  <si>
    <t>REPETICIÓN 5.4. CUANTIFICACION DE LA GENERACION DE EMPLEO  INDIRECTO.</t>
  </si>
  <si>
    <t>CONTENIDO DE LA GUIA.</t>
  </si>
  <si>
    <t xml:space="preserve">La presente coleccion de formatos y tablas hace parte de la guia general de formulacion de proyectos compuesta por tres partes:                        </t>
  </si>
  <si>
    <t>El presente documento digital, se constituye en la Segunda parte de la guía, su objetivo y estructura es el siguiente:</t>
  </si>
  <si>
    <t>Cada uno de estos diez (10) modulo a su vez se subdivide en pasos a desarrollar al interior de cada modulo para garantizar el desarrollo adecuado de la tematica, tal como se aprecia en el siguiente ejemplo:</t>
  </si>
  <si>
    <t>La estructura al interior de cada uno de los modulo contempla de manera adicional cuatro apoyos fundamentales para el correcto desarrollo de la estructura del proyecto, asi:</t>
  </si>
  <si>
    <t>Apoyo1.</t>
  </si>
  <si>
    <t>Apoyo2.</t>
  </si>
  <si>
    <r>
      <rPr>
        <b/>
        <u/>
        <sz val="11"/>
        <color theme="1"/>
        <rFont val="Calibri"/>
        <family val="2"/>
        <scheme val="minor"/>
      </rPr>
      <t>Un enlace directo al modulo especifico dentro del documento de la guia de formulación, de esta forma sep uede contar con el apoyo conceptual para ingresar la informacion del modulo</t>
    </r>
    <r>
      <rPr>
        <sz val="11"/>
        <color theme="1"/>
        <rFont val="Calibri"/>
        <family val="2"/>
        <scheme val="minor"/>
      </rPr>
      <t>, este enlace se representa con la siguiente ilustracion.</t>
    </r>
  </si>
  <si>
    <t>Apoyo3.</t>
  </si>
  <si>
    <r>
      <rPr>
        <b/>
        <u/>
        <sz val="11"/>
        <color theme="1"/>
        <rFont val="Calibri"/>
        <family val="2"/>
        <scheme val="minor"/>
      </rPr>
      <t>Un enlace directo al indice</t>
    </r>
    <r>
      <rPr>
        <sz val="11"/>
        <color theme="1"/>
        <rFont val="Calibri"/>
        <family val="2"/>
        <scheme val="minor"/>
      </rPr>
      <t xml:space="preserve"> que permite mantener la vision holistica del diligenciamiento de cuadros y tablas de apoyo en la formulacion, este enlace se representa con la siguiente ilustración.</t>
    </r>
  </si>
  <si>
    <r>
      <rPr>
        <b/>
        <u/>
        <sz val="11"/>
        <color theme="1"/>
        <rFont val="Calibri"/>
        <family val="2"/>
        <scheme val="minor"/>
      </rPr>
      <t>Un enlace directo a un acapite del modulo en referencia especifico dentro del documento de la guia de formulación que apoya de manera conceptual el paso especifico a desarrollar dentro del modulo, de esta forma se puede contar con el apoyo conceptual para ingresar la informacion del paso dentro del modulo</t>
    </r>
    <r>
      <rPr>
        <sz val="11"/>
        <color theme="1"/>
        <rFont val="Calibri"/>
        <family val="2"/>
        <scheme val="minor"/>
      </rPr>
      <t>, este enlace se representa con la siguiente ilustracion.</t>
    </r>
  </si>
  <si>
    <r>
      <rPr>
        <b/>
        <u/>
        <sz val="11"/>
        <color theme="1"/>
        <rFont val="Calibri"/>
        <family val="2"/>
        <scheme val="minor"/>
      </rPr>
      <t>Un enlace directo a una hoja similar con un ejemplo practico desarrollaro, este apoyo  permite ver el correcto diligenciamiento de los formatos relacionados con el modulo y el paso de referencia</t>
    </r>
    <r>
      <rPr>
        <sz val="11"/>
        <color theme="1"/>
        <rFont val="Calibri"/>
        <family val="2"/>
        <scheme val="minor"/>
      </rPr>
      <t>, este enlace se representa con la siguiente ilustracion.</t>
    </r>
  </si>
  <si>
    <t>Nota: Este documento contiene tres tipos de celdas, asi:</t>
  </si>
  <si>
    <t>Celdas en azul: contiene titulos o descripción de campos a diligenciar.</t>
  </si>
  <si>
    <t>Celdas en blanco:  son espacios habilitados para diligencias.</t>
  </si>
  <si>
    <t>Celdas en gris: son espacios protegidos por que contienen formulas o vinculos con otras hojas de calculo y no deben desabilitarse.</t>
  </si>
  <si>
    <t>La clave para desproteger las hojas y celdas es: 12345</t>
  </si>
  <si>
    <t>EJEMPLO DE APLICACIÓN</t>
  </si>
  <si>
    <t>A continuación de las Hojas de trabajo, en las pestañas de la parte final de este Libro, se encuentra un EJEMPLO DE APLICACIÓN sobre todos los módulos</t>
  </si>
  <si>
    <t>El ejemplo permite, a partir de enlaces o vinculos, devolverse al módulo que estemos diligenciando.</t>
  </si>
  <si>
    <r>
      <t xml:space="preserve">Primera Parte: </t>
    </r>
    <r>
      <rPr>
        <sz val="11"/>
        <color theme="1"/>
        <rFont val="Calibri"/>
        <family val="2"/>
        <scheme val="minor"/>
      </rPr>
      <t>Guía Metodológica para identificar, formular y evaluar el Proyecto</t>
    </r>
    <r>
      <rPr>
        <b/>
        <sz val="11"/>
        <color theme="1"/>
        <rFont val="Calibri"/>
        <family val="2"/>
        <scheme val="minor"/>
      </rPr>
      <t xml:space="preserve">
Segunda Parte: </t>
    </r>
    <r>
      <rPr>
        <sz val="11"/>
        <color theme="1"/>
        <rFont val="Calibri"/>
        <family val="2"/>
        <scheme val="minor"/>
      </rPr>
      <t xml:space="preserve">Guía de tablas y cuadros para la elaboración de proyectos, en 10 Hojas de trabajo y </t>
    </r>
    <r>
      <rPr>
        <b/>
        <sz val="11"/>
        <color theme="1"/>
        <rFont val="Calibri"/>
        <family val="2"/>
        <scheme val="minor"/>
      </rPr>
      <t>Ejemplo</t>
    </r>
    <r>
      <rPr>
        <sz val="11"/>
        <color theme="1"/>
        <rFont val="Calibri"/>
        <family val="2"/>
        <scheme val="minor"/>
      </rPr>
      <t xml:space="preserve"> completo al final     </t>
    </r>
    <r>
      <rPr>
        <b/>
        <sz val="11"/>
        <color theme="1"/>
        <rFont val="Calibri"/>
        <family val="2"/>
        <scheme val="minor"/>
      </rPr>
      <t xml:space="preserve">                                           
Tercera Parte: </t>
    </r>
    <r>
      <rPr>
        <sz val="11"/>
        <color theme="1"/>
        <rFont val="Calibri"/>
        <family val="2"/>
        <scheme val="minor"/>
      </rPr>
      <t>Guía para presentar el Proyecto.</t>
    </r>
  </si>
  <si>
    <t>Republica de Honduras</t>
  </si>
  <si>
    <t>GUIA GENERAL PARA LA FORMULACION Y EVALUACION  DE PROYECTOS DE INVERSION PÚBLICA                                                                                                                                                                                                                          Segunda Parte: Guía de tablas y cuadros para la elaboración de proyectos</t>
  </si>
  <si>
    <t>GUIA GENERAL PARA LA FORMULACION Y EVALUACION  DE PROYECTOS DE INVERSION PÚBLICA                                                                                                                                                                                                                          Segunda Parte: Guía de tablas y cuadros para la elaboración de proyectos - CASO EJEMPLO EDUCACION.</t>
  </si>
  <si>
    <t>RIESGO</t>
  </si>
  <si>
    <t>FLUJO NETO DE FONDOS</t>
  </si>
  <si>
    <t>VAN</t>
  </si>
  <si>
    <t>ALERNATIVA No. 1</t>
  </si>
  <si>
    <t>ALERNATIVA No. 2</t>
  </si>
  <si>
    <t>R B/C</t>
  </si>
  <si>
    <t>ALTERNATIVA 1</t>
  </si>
  <si>
    <t>ALTERNATIVA 2</t>
  </si>
  <si>
    <t xml:space="preserve">UTILIZAR ESTE CUADRO SOLO CUANDO EL PROYECTO GENERE INGRESOS (RENTABILIDAD FINANCIERA) </t>
  </si>
  <si>
    <t xml:space="preserve">Insentar columna con la poblacion 
objetivo que esta vinculada con el modulo 5 </t>
  </si>
  <si>
    <t xml:space="preserve">COBERTURA </t>
  </si>
  <si>
    <t>Incluir como Nota en el paso 2
 lo relacionado con la Depreciación y
 Reposición de activos
 (equipo)</t>
  </si>
  <si>
    <t>Este cuado debe ser trasladado al word y explicar el analisis del mismo, ya que este resumen las dos alternativas.</t>
  </si>
  <si>
    <t>sustituir por cuadro que hizo urquiza y carlos.</t>
  </si>
  <si>
    <t>iliminar</t>
  </si>
  <si>
    <t>TABLA DE COEFIENTE DE CONSUMO</t>
  </si>
  <si>
    <t>DEFINA LOS COMPONENTES Y SUS RESPECTIVAS METAS:</t>
  </si>
  <si>
    <t>DEFINICION DE ALTERNATIVAS</t>
  </si>
  <si>
    <t xml:space="preserve">ACTOR </t>
  </si>
  <si>
    <t>INTERES: POSITIVO/NEGATIVO</t>
  </si>
  <si>
    <t>ACCIONES ESTRATEGIAS</t>
  </si>
  <si>
    <t>POSICIÓN FRENTE AL PROYECTO</t>
  </si>
  <si>
    <t>POSITIVO</t>
  </si>
  <si>
    <t>NEGATIVO</t>
  </si>
  <si>
    <t>INDIFERENTE</t>
  </si>
  <si>
    <t>DEPARTAMENTAL</t>
  </si>
  <si>
    <t>COORDENADAS UTM-WGS84</t>
  </si>
  <si>
    <t>DEPARTAMENTO / MUNICIPIO / ALDEA</t>
  </si>
  <si>
    <t xml:space="preserve">PREPARACION DE LA ALTERNATIVA 1: </t>
  </si>
  <si>
    <t xml:space="preserve">PREPARACION DE LA ALTERNATIVA 2: </t>
  </si>
  <si>
    <t xml:space="preserve">En qué consiste la alternativa 1, características principales de los procesos y de los aspectos técnicos: </t>
  </si>
  <si>
    <t>PASO 4.1  ESTRUCTURA ANÁLITICA Y DESCRIPCIÓN TÉCNICA DE LOS COMPONENTES</t>
  </si>
  <si>
    <t>PASO 4.3  ANÁLISIS DEL TAMAÑO</t>
  </si>
  <si>
    <t>PASO 4.2  ANÁLISIS DE LOCALIZACIÓN</t>
  </si>
  <si>
    <t>DESCRIPCIÓN BÁSICA DE LA ALTERNATIVA 2</t>
  </si>
  <si>
    <t xml:space="preserve">En qué consiste la alternativa 2, características principales de los procesos y de los aspectos técnicos: </t>
  </si>
  <si>
    <t>DESCRIPCIÓN BÁSICA DE LA ALTERNATIVA 1</t>
  </si>
  <si>
    <t>DESARROLLE O MENCIONE LOS ANTECEDENTES  DE LA SITUACIÓN PROBLEMÁTICA O PROBLEMA.</t>
  </si>
  <si>
    <t>ANÁLISIS PRELIMINAR DEL PROBLEMA</t>
  </si>
  <si>
    <t>MENCIONE Y ADJUNTE LOS DOCUMENTOS - ESTUDIOS O ANÁLISIS EXISTENTES QUE SOPORTEN LOS ANTECEDENTES DEL PROBLEMA.</t>
  </si>
  <si>
    <t>PASO 1.1. ANTECEDENTES  DOCUMENTALES DE LA SITUACIÓN PROBLEMA</t>
  </si>
  <si>
    <t>PASO 1.2. DIAGNÓSTICO DE LA SITUACIÓN ACTUAL DEL PROBLEMA</t>
  </si>
  <si>
    <t>DESCRIBA EL DIAGNÓSTICO DEL PROBLEMA</t>
  </si>
  <si>
    <t xml:space="preserve"> SI EL PROBLEMA INCIDE EN LA GENERACIÓN DE LA BRECHA DE GÉNERO, DESCRIBA COMO INCIDE</t>
  </si>
  <si>
    <t>ANÁLISIS ESPECÍFICO DEL PROBLEMA</t>
  </si>
  <si>
    <t>PASO 1.3  DEFINICIÓN DEL PROBLEMA E INDICADOR DE LÍNEA BASE</t>
  </si>
  <si>
    <t>PASO 1.4  PLANTEAMIENTO DE OBJETIVOS</t>
  </si>
  <si>
    <t>DEFINICIÓN DECPOMPONENTES (Deben corresponder a los medios diectos del Árbol de Objetivos)</t>
  </si>
  <si>
    <t>DEFINA EL OBJETIVO CENTRAL: (Debe ser igual al del Árbol de Objetivos)</t>
  </si>
  <si>
    <t>DESCRIBA LA META DEL OBJETIVO CENTRAL (Esta debe guardar relación directa con el objetivo y los indicadores de línea base del problema)</t>
  </si>
  <si>
    <t>MENCIONE Y ADJUNTE LOS DOCUMENTOS-ESTUDIOS O ANÁLISIS EXISTENTES QUE SOPORTEN EL DIAGNÓSTICO DEL PROBLEMA Y SU SITUACIÓN ACTUAL</t>
  </si>
  <si>
    <t>PASO 1.5.  IDENTIFICACIÓN DE ALTERNATIVAS</t>
  </si>
  <si>
    <t>ANEXAR: ÁRBOL DE PROBLEMAS, ÁRBOL DE OBJETIVOS Y ÁRBOL DE ALTERNATIVAS (El árbol de alternativas se genera después de haber hecho el recorrido por todos los formatos)</t>
  </si>
  <si>
    <t>PASO 2.1  IDENTIFICACIÓN DE ACTORES</t>
  </si>
  <si>
    <t>DEFINICIÓN DE ROLES FRENTE AL PROYECTO</t>
  </si>
  <si>
    <t>DEFINA CLARAMENTE LAS ESTRATEGIAS DE RELACIÓN CON LOS INVOLUCRADOS Y LA FASE DEL PROYECTO EN QUE SE GENERA</t>
  </si>
  <si>
    <t>PASO 2.2  IDENTIFICACIÓN DE INTERESES</t>
  </si>
  <si>
    <r>
      <rPr>
        <b/>
        <sz val="11"/>
        <rFont val="Arial Narrow"/>
        <family val="2"/>
      </rPr>
      <t>INSTITUCIONALES:</t>
    </r>
    <r>
      <rPr>
        <sz val="11"/>
        <rFont val="Arial Narrow"/>
        <family val="2"/>
      </rPr>
      <t xml:space="preserve"> </t>
    </r>
  </si>
  <si>
    <r>
      <rPr>
        <b/>
        <sz val="11"/>
        <rFont val="Arial Narrow"/>
        <family val="2"/>
      </rPr>
      <t>SOCIALES:</t>
    </r>
    <r>
      <rPr>
        <sz val="11"/>
        <rFont val="Arial Narrow"/>
        <family val="2"/>
      </rPr>
      <t xml:space="preserve"> </t>
    </r>
  </si>
  <si>
    <r>
      <rPr>
        <b/>
        <sz val="11"/>
        <rFont val="Arial Narrow"/>
        <family val="2"/>
      </rPr>
      <t>GREMIALES:</t>
    </r>
    <r>
      <rPr>
        <sz val="11"/>
        <rFont val="Arial Narrow"/>
        <family val="2"/>
      </rPr>
      <t xml:space="preserve"> </t>
    </r>
  </si>
  <si>
    <t>RELACIÓN CON EL PROBLLEMA Ó PROYECTO</t>
  </si>
  <si>
    <t>PROPUESTA DE INTERVENCIÓN</t>
  </si>
  <si>
    <t>PASO 2.3  ESTRATEGIAS DE VINCULACIÓN</t>
  </si>
  <si>
    <t>PASO 2.4  PARTICIPACIÓN COMUNITARIA</t>
  </si>
  <si>
    <t>DEFINA EL NIVEL EN EL CUAL SE INVOLUCRÓ O SE PRETENDE INVOLUCRAR A LA COMUNIDAD</t>
  </si>
  <si>
    <t>ACTOR COMUNITARIO</t>
  </si>
  <si>
    <t>ASPECTO DE VINCULACIÓN</t>
  </si>
  <si>
    <r>
      <rPr>
        <b/>
        <sz val="14"/>
        <rFont val="Calibri"/>
        <family val="2"/>
        <scheme val="minor"/>
      </rPr>
      <t>Instrucción:</t>
    </r>
    <r>
      <rPr>
        <sz val="14"/>
        <rFont val="Calibri"/>
        <family val="2"/>
        <scheme val="minor"/>
      </rPr>
      <t xml:space="preserve"> Llenar esta información solo después de haber leído y comprendido la Guía General para la Formulación y Evaluación de Proyectos de Inversión Pública y haber generado la información insumo para estructurar este módulo. Aquí se debe transferir toda la información generada y relacionada con la identificación de la población y la determinación de la demanda de la población objetivo.</t>
    </r>
  </si>
  <si>
    <t>POR GRUPOS ETÁREOS</t>
  </si>
  <si>
    <t>De 5 a 13 AÑOS</t>
  </si>
  <si>
    <t>De 14 a 18 AÑOS</t>
  </si>
  <si>
    <t>De 19 a 28 AÑOS</t>
  </si>
  <si>
    <t>De 29 a 50 AÑOS</t>
  </si>
  <si>
    <t>De 51 a 60 AÑOS</t>
  </si>
  <si>
    <t>De 61 AÑOS EN ADELANTE</t>
  </si>
  <si>
    <t>DEFINA LA DEMANDA INSATISFECHA DE LA POBLACIÓN OBJETIVO</t>
  </si>
  <si>
    <t>NOTA: INSERTE CUANTAS FILAS O CELDAS NECESITE SEGÚN LOS AÑOS DE VIDA DEL PROYECTO</t>
  </si>
  <si>
    <t xml:space="preserve">CARACTERICE LA POBLACIÓN OBJETIVO A PARTIR DE LA SIGUIENTES CATEGORÍAS </t>
  </si>
  <si>
    <t>PASO 3.4  ESTABLECER CRITERIOS DE ASIGNACIÓN</t>
  </si>
  <si>
    <t>PASO 3.3  DEMANDA INSATISFECHA PROYECTADA DE LA POBLACIÓN OBJETIVO, INICIANDO POR EL AÑO ACTUAL</t>
  </si>
  <si>
    <t>PASO 3.2 CARACTERIZAR POBLACIÓN OBJETIVO</t>
  </si>
  <si>
    <t>PASO 3.1 TIPIFICAR POBLACIÓN</t>
  </si>
  <si>
    <t>DEFICIT / SUPERAVIT</t>
  </si>
  <si>
    <r>
      <t>CRITERIOS DE ASIGNACIÓN (De acuerdo al</t>
    </r>
    <r>
      <rPr>
        <b/>
        <sz val="11"/>
        <color rgb="FF00B050"/>
        <rFont val="Arial Narrow"/>
        <family val="2"/>
      </rPr>
      <t xml:space="preserve"> </t>
    </r>
    <r>
      <rPr>
        <b/>
        <sz val="11"/>
        <rFont val="Arial Narrow"/>
        <family val="2"/>
      </rPr>
      <t>RUB: Registro Unico de Beneficiarios, el cual tiene identificados los hogares en pobreza y en extrema pobreza)</t>
    </r>
  </si>
  <si>
    <t>PASO 4.4  ANÁLISIS AMBIENTAL</t>
  </si>
  <si>
    <t>IMPACTO AMBIENTAL</t>
  </si>
  <si>
    <t>ESTRATÉGIA Y MEDIDAS DE MITIGACIÓN</t>
  </si>
  <si>
    <t>PASO 4.5  MATRÍZ DE ANÁLISIS DE RIESGO DE DESASTRES NATURALES</t>
  </si>
  <si>
    <r>
      <rPr>
        <b/>
        <sz val="16"/>
        <rFont val="Calibri"/>
        <family val="2"/>
        <scheme val="minor"/>
      </rPr>
      <t>Instrucción:</t>
    </r>
    <r>
      <rPr>
        <sz val="16"/>
        <rFont val="Calibri"/>
        <family val="2"/>
        <scheme val="minor"/>
      </rPr>
      <t xml:space="preserve"> Llenar esta información solo después de haber comprendido la lectura de la Guía General para la Formulación y Evaluación de Proyectos de Inversión Pública y haber generado la información insumo para estructurar este módulo.</t>
    </r>
  </si>
  <si>
    <t>NOTA: INSERTE CUANTAS FILAS O CELDAS NECESITE DE ACUERDO A LA CANTIDAD DE COMPONENTES DE LA ALTERNATIVA O PROYECTO</t>
  </si>
  <si>
    <t>JUSTIFICACIÓN DE LA LOCALIZACIÓN Y/O DE LA COBERTURA GEOGRÁFICA:</t>
  </si>
  <si>
    <r>
      <rPr>
        <b/>
        <sz val="11"/>
        <rFont val="Calibri"/>
        <family val="2"/>
        <scheme val="minor"/>
      </rPr>
      <t>Importante:</t>
    </r>
    <r>
      <rPr>
        <sz val="11"/>
        <rFont val="Calibri"/>
        <family val="2"/>
        <scheme val="minor"/>
      </rPr>
      <t xml:space="preserve"> Si el nivel de impacto de los riesgos, se ubica en celdas sombreadas en color rosado, se deberá aplicar el Manual para la Evaluación de Riesgos y el Emplazamiento del Medio Construido de COPECO. </t>
    </r>
  </si>
  <si>
    <r>
      <rPr>
        <b/>
        <sz val="14"/>
        <rFont val="Calibri"/>
        <family val="2"/>
        <scheme val="minor"/>
      </rPr>
      <t>Instrucción:</t>
    </r>
    <r>
      <rPr>
        <sz val="14"/>
        <rFont val="Calibri"/>
        <family val="2"/>
        <scheme val="minor"/>
      </rPr>
      <t xml:space="preserve"> Llenar esta información solo después de haber comprendido la lectura de la Guía General para la Formulación y Evaluación de Proyectos de Inversión Pública, y haber generado la información insumo para estructurar este módulo. Aquí se debe transferir toda la información generada y relacionada con la identificación de todos los actores que interactúan con el proyecto y la participación comunitaria.</t>
    </r>
  </si>
  <si>
    <r>
      <rPr>
        <b/>
        <sz val="14"/>
        <rFont val="Calibri"/>
        <family val="2"/>
        <scheme val="minor"/>
      </rPr>
      <t>Instrucción:</t>
    </r>
    <r>
      <rPr>
        <sz val="14"/>
        <rFont val="Calibri"/>
        <family val="2"/>
        <scheme val="minor"/>
      </rPr>
      <t xml:space="preserve"> Llenar esta información solo después de haber comprendido la lectura de la Guía General para la Formulación y Evaluación de Proyectos de Inversión Pública y haber generado la información insumo para estructurar este módulo. Aquí se debe transferir toda la información generada a través del análisis de árboles de: problema, objetivos y de las alternativas de solución.</t>
    </r>
  </si>
  <si>
    <r>
      <rPr>
        <b/>
        <sz val="16"/>
        <rFont val="Calibri"/>
        <family val="2"/>
        <scheme val="minor"/>
      </rPr>
      <t>Instrucción:</t>
    </r>
    <r>
      <rPr>
        <sz val="16"/>
        <rFont val="Calibri"/>
        <family val="2"/>
        <scheme val="minor"/>
      </rPr>
      <t xml:space="preserve"> Llenar esta información solo después de haber comprendido la lectura de la Guía General para la Formulación y Evaluación de Proyectos de Inversión Pública y haber generado la información insumo necesaria para estructurar este módulo.</t>
    </r>
  </si>
  <si>
    <t>NOMBRE DE LA ALTERNATIVA 1:</t>
  </si>
  <si>
    <t xml:space="preserve">NOMBRE DE LA ALTERNATIVA 2: </t>
  </si>
  <si>
    <t>COMPONENTE 1:</t>
  </si>
  <si>
    <t>COMPONENTE 2:</t>
  </si>
  <si>
    <t>PERIODO DE DEPRECIACIÓN</t>
  </si>
  <si>
    <t>COMPONENTE 3:</t>
  </si>
  <si>
    <t>COMPONENTE 5:</t>
  </si>
  <si>
    <t>TOTAL POR COMPONENTE 3</t>
  </si>
  <si>
    <t>COMPONENTE 4:</t>
  </si>
  <si>
    <t>TOTAL POR COMPONENTE 4</t>
  </si>
  <si>
    <t>TOTAL POR COMPONENTE 5</t>
  </si>
  <si>
    <t>TOTAL COMPONENTE 3</t>
  </si>
  <si>
    <t>TOTAL COMPONENTE 4</t>
  </si>
  <si>
    <t>TOTAL COMPONENTE 5</t>
  </si>
  <si>
    <t>DESCRIPCIÓN DE ACTIVIDADES O MEDIOS DE SEGUNDO NIVEL</t>
  </si>
  <si>
    <t>DEFINA LOS COSTOS EN LO QUE SE INCURRIRÁ PARA LLEVAR A CABO LA ALTERNATIVA</t>
  </si>
  <si>
    <t>PASO 5.1. ELABORACIÓN DEL PRESUPUESTO DE INVERSIÓN</t>
  </si>
  <si>
    <t>CONSTRUYA UN INDICADOR COSTO EFICIENCIA</t>
  </si>
  <si>
    <t>PASO 5.2  FLUJO E IDENTIFICACIÓN DE COSTOS</t>
  </si>
  <si>
    <t>PERÍODO</t>
  </si>
  <si>
    <t>CUANTIFICACIÓN DE LA GENERACIÓN DE EMPLEO DIRECTO E INDIRECTO</t>
  </si>
  <si>
    <t>A PARTIR DEL PRESUPUESTO ELABORADO, IDENTIFIQUE Y CUANTIFIQUE LA UTILIZACIÓN DE RECURSO HUMANO DIRECTO E INDIRECTO</t>
  </si>
  <si>
    <t>PASO 5.3  ANÁLISIS COSTO EFICIENCIA  (Estimación del Indicador de Costo Eficiencia de la alternativa analizada)</t>
  </si>
  <si>
    <t>CALIFICACIÓN</t>
  </si>
  <si>
    <r>
      <t xml:space="preserve">TENGA EN CUENTA QUE ESTA MATRIZ ES SOLO PARA PROYECTOS QUE REQUIERAN ANÁLISIS ECONÓMICO DE COSTO BENEFICIO 
</t>
    </r>
    <r>
      <rPr>
        <sz val="14"/>
        <rFont val="Arial Narrow"/>
        <family val="2"/>
      </rPr>
      <t>(COMO REFERENCIA VALIDE LA MAGNITUD DEL PROYECTO CON LA TABLA DE TIPO DE PROYECTOS DE LA GUÍA DE FORMULACIÓN DE PROYECTOS)</t>
    </r>
  </si>
  <si>
    <t>PASO 5.4  ANÁLISIS DE COSTO BENEFICIO (ACB)</t>
  </si>
  <si>
    <t>DENOMINACIÓN DE BENEFICIO</t>
  </si>
  <si>
    <t>COSTOS DE INVERSIÓN Y REINVERSIÓN</t>
  </si>
  <si>
    <t>COSTOS DE OPERACIÓN</t>
  </si>
  <si>
    <t>PASO 5.4. OTROS CRITERIOS PARA EL ANÁLISIS DE ALTERNATIVAS</t>
  </si>
  <si>
    <t>INDICADOR ACE</t>
  </si>
  <si>
    <t>INDICADOR ACB</t>
  </si>
  <si>
    <t>CALIFICACIÓN PROMEDIO</t>
  </si>
  <si>
    <t>SOSTENI-
BILIDAD</t>
  </si>
  <si>
    <t xml:space="preserve">PASO 5.6  SELECCIÓN DE LA ALTERNATIVA </t>
  </si>
  <si>
    <t>NOMBRE DE LA ALTERNATIVA SELECCIONADA</t>
  </si>
  <si>
    <r>
      <t xml:space="preserve">Instrucción: </t>
    </r>
    <r>
      <rPr>
        <sz val="14"/>
        <color theme="1"/>
        <rFont val="Calibri"/>
        <family val="2"/>
        <scheme val="minor"/>
      </rPr>
      <t>Llenar esta información solo después de haber comprendido la lectura de la Guía General para la Formulación y Evaluación de Proyectos de Inversión Pública, y haber generado la información insumo necesaria para estructurar este módulo.</t>
    </r>
  </si>
  <si>
    <t>DEFINA LAS INSTANCIAS O INSTITUCIONES CON LAS CUALES SE RELACIONARA EL PROYECTO</t>
  </si>
  <si>
    <t>DEFINA EL MARCO LEGAL CON EL CUAL SE RELACIONARÁ EL PROYECTO</t>
  </si>
  <si>
    <t>PASO 6.3.  MODALIDAD INSTITUCIONAL PARA LA EJECUCIÓN</t>
  </si>
  <si>
    <t>PASO 6.2  ANÁLISIS DEL MARCO LEGAL</t>
  </si>
  <si>
    <t>COSTOS DE PREINVERSIÓN</t>
  </si>
  <si>
    <t>COSTOS DE INVERSIÓN Y REINVERSION</t>
  </si>
  <si>
    <t>COSTOS POR FASE</t>
  </si>
  <si>
    <t>DISEÑOS</t>
  </si>
  <si>
    <t>PASO 7.2  FUENTES DE FINANCIAMIENTO</t>
  </si>
  <si>
    <t xml:space="preserve">JUSTIFICACIÓN DE LA PROPUESTA DE FINANCIACIÓN: </t>
  </si>
  <si>
    <t>PASO 7.1   ESTABLECER FLUJO FINANCIERO DEL PROYECTO</t>
  </si>
  <si>
    <r>
      <rPr>
        <b/>
        <sz val="17"/>
        <rFont val="Calibri"/>
        <family val="2"/>
        <scheme val="minor"/>
      </rPr>
      <t>Instrucción:</t>
    </r>
    <r>
      <rPr>
        <sz val="17"/>
        <rFont val="Calibri"/>
        <family val="2"/>
        <scheme val="minor"/>
      </rPr>
      <t xml:space="preserve"> Llenar esta información solo después de haber comprendido la lectura de la Guía General para la Formulación y Evaluación de Proyectos de Inversión Pública y haber generado la información insumo necesaria para estructurar este módulo.</t>
    </r>
  </si>
  <si>
    <t>PASO 8.1.  DESARROLLAR MATRÍZ DE MARCO LÓGICO</t>
  </si>
  <si>
    <t>DESARROLLE CADA UNO DE LOS NIVELES DE MANERA VERTICAL EN LA MATRÍZ DE MARCO LÓGICO</t>
  </si>
  <si>
    <t>NIVELES DE OBJETIVO MATRÍZ MARCO LÓGICO</t>
  </si>
  <si>
    <r>
      <rPr>
        <b/>
        <sz val="14"/>
        <rFont val="Arial Narrow"/>
        <family val="2"/>
      </rPr>
      <t>Instrucción:</t>
    </r>
    <r>
      <rPr>
        <sz val="14"/>
        <rFont val="Arial Narrow"/>
        <family val="2"/>
      </rPr>
      <t xml:space="preserve"> Llenar esta información solo después de haber comprendido la lectura de la Guía General para la Formulación y Evaluación de Proyectos de Inversión Pública y haber generado la información insumo necesaria para estructurar este módulo.</t>
    </r>
  </si>
  <si>
    <r>
      <rPr>
        <b/>
        <sz val="16"/>
        <rFont val="Arial Narrow"/>
        <family val="2"/>
      </rPr>
      <t>Instrucción:</t>
    </r>
    <r>
      <rPr>
        <sz val="16"/>
        <rFont val="Arial Narrow"/>
        <family val="2"/>
      </rPr>
      <t xml:space="preserve"> Llenar esta información solo después de haber comprendido la lectura de la Guía General para la Formulación y Evaluación de Proyectos de Inversión Pública y haber generado la información insumo necesaria para estructurar este módulo.</t>
    </r>
  </si>
  <si>
    <t>PASO 9.1  GENERAR CRONOGRAMA DE ACTIVIDADES</t>
  </si>
  <si>
    <t>SEMESTRE 1</t>
  </si>
  <si>
    <t>SEMESTRE 2</t>
  </si>
  <si>
    <t>SEMESTRE 3</t>
  </si>
  <si>
    <t>SEMESTRE 4</t>
  </si>
  <si>
    <t>SEMESTRE 5</t>
  </si>
  <si>
    <t>SEMESTRE 6</t>
  </si>
  <si>
    <t>SEMESTRE 7</t>
  </si>
  <si>
    <t>SEMESTRE 8</t>
  </si>
  <si>
    <t>SEMESTRE 9</t>
  </si>
  <si>
    <t>SEMESTRE 10</t>
  </si>
  <si>
    <t>SEMESTRE 11</t>
  </si>
  <si>
    <t>SEMESTRE 12</t>
  </si>
  <si>
    <r>
      <rPr>
        <b/>
        <sz val="16"/>
        <rFont val="Arial Narrow"/>
        <family val="2"/>
      </rPr>
      <t>Instrucción:</t>
    </r>
    <r>
      <rPr>
        <sz val="16"/>
        <rFont val="Arial Narrow"/>
        <family val="2"/>
      </rPr>
      <t xml:space="preserve"> Llenar esta información solo después de haber comprendido la lectura de la Guía General para la Formulación y Evaluación de Proyectos de Inversión Pública.</t>
    </r>
  </si>
  <si>
    <t>PASO 10.1  MATRÍZ DE ANÁLISIS INTEGRAL DEL PROYECTO</t>
  </si>
  <si>
    <r>
      <rPr>
        <b/>
        <sz val="11"/>
        <color theme="1"/>
        <rFont val="Arial Narrow"/>
        <family val="2"/>
      </rPr>
      <t>1.</t>
    </r>
    <r>
      <rPr>
        <sz val="11"/>
        <color theme="1"/>
        <rFont val="Arial Narrow"/>
        <family val="2"/>
      </rPr>
      <t xml:space="preserve"> Se identificaron los involucrados del proyecto y se trazaron estrategias de vinculación al mismo.</t>
    </r>
  </si>
  <si>
    <r>
      <rPr>
        <b/>
        <sz val="11"/>
        <color theme="1"/>
        <rFont val="Arial Narrow"/>
        <family val="2"/>
      </rPr>
      <t>2.</t>
    </r>
    <r>
      <rPr>
        <sz val="11"/>
        <color theme="1"/>
        <rFont val="Arial Narrow"/>
        <family val="2"/>
      </rPr>
      <t xml:space="preserve"> Se involucró a la comunidad en el proceso de identificación del problema y en la formulación de alternativas de solución.</t>
    </r>
  </si>
  <si>
    <r>
      <rPr>
        <b/>
        <sz val="11"/>
        <color theme="1"/>
        <rFont val="Arial Narrow"/>
        <family val="2"/>
      </rPr>
      <t>3.</t>
    </r>
    <r>
      <rPr>
        <sz val="11"/>
        <color theme="1"/>
        <rFont val="Arial Narrow"/>
        <family val="2"/>
      </rPr>
      <t xml:space="preserve"> El proyecto es de prioridad para la comunidad o los usuarios, y se cuenta con el soporte que lo sustenta.</t>
    </r>
  </si>
  <si>
    <r>
      <rPr>
        <b/>
        <sz val="11"/>
        <color theme="1"/>
        <rFont val="Arial Narrow"/>
        <family val="2"/>
      </rPr>
      <t>4.</t>
    </r>
    <r>
      <rPr>
        <sz val="11"/>
        <color theme="1"/>
        <rFont val="Arial Narrow"/>
        <family val="2"/>
      </rPr>
      <t xml:space="preserve"> El proyecto contempla responsabilidades a cargo de la comunidad o de los beneficiarios para asegurar la sostenibilidad en la operación.</t>
    </r>
  </si>
  <si>
    <t>AMBIENTALES (Ver matríz de apoyo para el análisis)</t>
  </si>
  <si>
    <t>RIESGOS (Ver matríz de apoyo para el análisis)</t>
  </si>
  <si>
    <r>
      <rPr>
        <b/>
        <sz val="11"/>
        <color theme="1"/>
        <rFont val="Arial Narrow"/>
        <family val="2"/>
      </rPr>
      <t>1.</t>
    </r>
    <r>
      <rPr>
        <sz val="11"/>
        <color theme="1"/>
        <rFont val="Arial Narrow"/>
        <family val="2"/>
      </rPr>
      <t xml:space="preserve"> Se especifican de manera los componentes tecnológicos del proyecto y se desarrollan de manera adecuada.</t>
    </r>
  </si>
  <si>
    <r>
      <rPr>
        <b/>
        <sz val="11"/>
        <color theme="1"/>
        <rFont val="Arial Narrow"/>
        <family val="2"/>
      </rPr>
      <t>2.</t>
    </r>
    <r>
      <rPr>
        <sz val="11"/>
        <color theme="1"/>
        <rFont val="Arial Narrow"/>
        <family val="2"/>
      </rPr>
      <t xml:space="preserve"> Los elementos tecnológicos incorporados al proyecto son necesarios y suficientes para la solución del problema (logro del objetivo del proyecto).</t>
    </r>
  </si>
  <si>
    <r>
      <rPr>
        <b/>
        <sz val="11"/>
        <color theme="1"/>
        <rFont val="Arial Narrow"/>
        <family val="2"/>
      </rPr>
      <t>3.</t>
    </r>
    <r>
      <rPr>
        <sz val="11"/>
        <color theme="1"/>
        <rFont val="Arial Narrow"/>
        <family val="2"/>
      </rPr>
      <t xml:space="preserve"> La capacidad instalada propuesta es adecuada teniendo en cuenta la demanda actual y futura del proyecto.</t>
    </r>
  </si>
  <si>
    <r>
      <rPr>
        <b/>
        <sz val="11"/>
        <color theme="1"/>
        <rFont val="Arial Narrow"/>
        <family val="2"/>
      </rPr>
      <t>4.</t>
    </r>
    <r>
      <rPr>
        <sz val="11"/>
        <color theme="1"/>
        <rFont val="Arial Narrow"/>
        <family val="2"/>
      </rPr>
      <t xml:space="preserve"> Se especifica la localización en la cual se desarrollara el proyecto y se especifican los factores analizados para seleccionar esta localización.</t>
    </r>
  </si>
  <si>
    <r>
      <rPr>
        <b/>
        <sz val="11"/>
        <color theme="1"/>
        <rFont val="Arial Narrow"/>
        <family val="2"/>
      </rPr>
      <t>1.</t>
    </r>
    <r>
      <rPr>
        <sz val="11"/>
        <color theme="1"/>
        <rFont val="Arial Narrow"/>
        <family val="2"/>
      </rPr>
      <t xml:space="preserve"> Se incorpora el análisis ambiental en el nivel de alternativas o para la validación del proyecto propuesto. </t>
    </r>
  </si>
  <si>
    <r>
      <rPr>
        <b/>
        <sz val="11"/>
        <color theme="1"/>
        <rFont val="Arial Narrow"/>
        <family val="2"/>
      </rPr>
      <t>2.</t>
    </r>
    <r>
      <rPr>
        <sz val="11"/>
        <color theme="1"/>
        <rFont val="Arial Narrow"/>
        <family val="2"/>
      </rPr>
      <t xml:space="preserve"> El proyecto  no genera impactos negativos ni hacia la demanda de insumos, ni en la provisión de bienes y/o servicios, ni en la producción de residuos o efectos colaterales durante la operación. Y si los produce, están propuestas las medidas mitigadoras correspondientes.</t>
    </r>
  </si>
  <si>
    <r>
      <rPr>
        <b/>
        <sz val="11"/>
        <color theme="1"/>
        <rFont val="Arial Narrow"/>
        <family val="2"/>
      </rPr>
      <t>3.</t>
    </r>
    <r>
      <rPr>
        <sz val="11"/>
        <color theme="1"/>
        <rFont val="Arial Narrow"/>
        <family val="2"/>
      </rPr>
      <t xml:space="preserve"> El proyecto  no genera impactos negativos de  ninguna naturaleza durante la fase de inversión. Y si los produce, están propuestas las medidas mitigadoras.</t>
    </r>
  </si>
  <si>
    <r>
      <rPr>
        <b/>
        <sz val="11"/>
        <color theme="1"/>
        <rFont val="Arial Narrow"/>
        <family val="2"/>
      </rPr>
      <t>4.</t>
    </r>
    <r>
      <rPr>
        <sz val="11"/>
        <color theme="1"/>
        <rFont val="Arial Narrow"/>
        <family val="2"/>
      </rPr>
      <t xml:space="preserve"> El proyecto define su categoría serna e incluye o presenta los elementos que respondan a los requerimientos correspondientes (planes de mitigación de los impactos ambientales, etc.)</t>
    </r>
  </si>
  <si>
    <r>
      <rPr>
        <b/>
        <sz val="11"/>
        <color theme="1"/>
        <rFont val="Arial Narrow"/>
        <family val="2"/>
      </rPr>
      <t xml:space="preserve">1. </t>
    </r>
    <r>
      <rPr>
        <sz val="11"/>
        <color theme="1"/>
        <rFont val="Arial Narrow"/>
        <family val="2"/>
      </rPr>
      <t>Se ha considerado el mapa de riesgos. Se identifican riesgos para la fase de ejecución (y de operación si es pertinente) y se proponen acciones para eliminarlos, mitigarlos y/o administrarlos.</t>
    </r>
  </si>
  <si>
    <r>
      <rPr>
        <b/>
        <sz val="11"/>
        <color theme="1"/>
        <rFont val="Arial Narrow"/>
        <family val="2"/>
      </rPr>
      <t>2.</t>
    </r>
    <r>
      <rPr>
        <sz val="11"/>
        <color theme="1"/>
        <rFont val="Arial Narrow"/>
        <family val="2"/>
      </rPr>
      <t xml:space="preserve"> Se aplicó el flujo de riesgos identificando las medidas pertinentes para blindar el proyecto.</t>
    </r>
  </si>
  <si>
    <r>
      <rPr>
        <b/>
        <sz val="11"/>
        <color theme="1"/>
        <rFont val="Arial Narrow"/>
        <family val="2"/>
      </rPr>
      <t>3.</t>
    </r>
    <r>
      <rPr>
        <sz val="11"/>
        <color theme="1"/>
        <rFont val="Arial Narrow"/>
        <family val="2"/>
      </rPr>
      <t xml:space="preserve"> Las acciones propuestas para eliminar, mitigar y/o administrar los riesgos se incorporan en los costos.</t>
    </r>
  </si>
  <si>
    <r>
      <rPr>
        <b/>
        <sz val="11"/>
        <color theme="1"/>
        <rFont val="Arial Narrow"/>
        <family val="2"/>
      </rPr>
      <t>4.</t>
    </r>
    <r>
      <rPr>
        <sz val="11"/>
        <color theme="1"/>
        <rFont val="Arial Narrow"/>
        <family val="2"/>
      </rPr>
      <t xml:space="preserve"> Las acciones propuestas para eliminar, mitigar y/o administrar los  riesgos se incorporan  en la estructura institucional del proyecto.</t>
    </r>
  </si>
  <si>
    <r>
      <rPr>
        <b/>
        <sz val="11"/>
        <color theme="1"/>
        <rFont val="Arial Narrow"/>
        <family val="2"/>
      </rPr>
      <t xml:space="preserve">1. </t>
    </r>
    <r>
      <rPr>
        <sz val="11"/>
        <color theme="1"/>
        <rFont val="Arial Narrow"/>
        <family val="2"/>
      </rPr>
      <t>Se encuentra definido el marco institucional del proyecto y se plantean las relaciones que se deben generar para una correcta ejecución y operación del mismo.</t>
    </r>
  </si>
  <si>
    <r>
      <rPr>
        <b/>
        <sz val="11"/>
        <color theme="1"/>
        <rFont val="Arial Narrow"/>
        <family val="2"/>
      </rPr>
      <t xml:space="preserve">2. </t>
    </r>
    <r>
      <rPr>
        <sz val="11"/>
        <color theme="1"/>
        <rFont val="Arial Narrow"/>
        <family val="2"/>
      </rPr>
      <t>El proyecto se articula con la normatividad contemplada y cumple con los parámetros regulatorios existentes en el país.</t>
    </r>
  </si>
  <si>
    <r>
      <rPr>
        <b/>
        <sz val="11"/>
        <color theme="1"/>
        <rFont val="Arial Narrow"/>
        <family val="2"/>
      </rPr>
      <t xml:space="preserve">3. </t>
    </r>
    <r>
      <rPr>
        <sz val="11"/>
        <color theme="1"/>
        <rFont val="Arial Narrow"/>
        <family val="2"/>
      </rPr>
      <t>Se encuentra definida la modalidad institucional para llevar a cabo la fase de ejecución y es adecuada.</t>
    </r>
  </si>
  <si>
    <r>
      <rPr>
        <b/>
        <sz val="11"/>
        <color theme="1"/>
        <rFont val="Arial Narrow"/>
        <family val="2"/>
      </rPr>
      <t>4.</t>
    </r>
    <r>
      <rPr>
        <sz val="11"/>
        <color theme="1"/>
        <rFont val="Arial Narrow"/>
        <family val="2"/>
      </rPr>
      <t xml:space="preserve"> Se encuentra definida la modalidad institucional para llevar a cabo la fase de operación, y es adecuada y sostenible.</t>
    </r>
  </si>
  <si>
    <r>
      <rPr>
        <b/>
        <sz val="11"/>
        <color rgb="FF000000"/>
        <rFont val="Arial Narrow"/>
        <family val="2"/>
      </rPr>
      <t>1.</t>
    </r>
    <r>
      <rPr>
        <sz val="11"/>
        <color rgb="FF000000"/>
        <rFont val="Arial Narrow"/>
        <family val="2"/>
      </rPr>
      <t xml:space="preserve"> El proyecto es “costo-eficiente”: el producto generado tiene un costo unitario eficiente respecto a otras alternativas de solución del problema, o es inferior a un estándar acordado como aceptable.</t>
    </r>
  </si>
  <si>
    <r>
      <rPr>
        <b/>
        <sz val="11"/>
        <color rgb="FF000000"/>
        <rFont val="Arial Narrow"/>
        <family val="2"/>
      </rPr>
      <t>2.</t>
    </r>
    <r>
      <rPr>
        <sz val="11"/>
        <color rgb="FF000000"/>
        <rFont val="Arial Narrow"/>
        <family val="2"/>
      </rPr>
      <t xml:space="preserve"> Los costos de inversión están adecuadamente definidos, cuantificados y valorados.</t>
    </r>
  </si>
  <si>
    <r>
      <rPr>
        <b/>
        <sz val="11"/>
        <color rgb="FF000000"/>
        <rFont val="Arial Narrow"/>
        <family val="2"/>
      </rPr>
      <t xml:space="preserve">3. </t>
    </r>
    <r>
      <rPr>
        <sz val="11"/>
        <color rgb="FF000000"/>
        <rFont val="Arial Narrow"/>
        <family val="2"/>
      </rPr>
      <t>Se propone un esquema viable para la financiación de los recursos de inversión (deseable adicional: la fuente de financiación se encuentra definida y existen los recursos para la fase de ejecución del proyecto).</t>
    </r>
  </si>
  <si>
    <r>
      <rPr>
        <b/>
        <sz val="11"/>
        <color rgb="FF000000"/>
        <rFont val="Arial Narrow"/>
        <family val="2"/>
      </rPr>
      <t>4.</t>
    </r>
    <r>
      <rPr>
        <sz val="11"/>
        <color rgb="FF000000"/>
        <rFont val="Arial Narrow"/>
        <family val="2"/>
      </rPr>
      <t xml:space="preserve"> Se han calculado los recursos para la fase de operación y se propone un esquema para garantizar su provisión. Si los recursos de operación dependen de tarifas o de aportes de los beneficiarios, el proyecto incluye una estrategia viable para su aplicación.</t>
    </r>
  </si>
  <si>
    <r>
      <rPr>
        <b/>
        <sz val="11"/>
        <color theme="1"/>
        <rFont val="Arial Narrow"/>
        <family val="2"/>
      </rPr>
      <t>1.</t>
    </r>
    <r>
      <rPr>
        <sz val="11"/>
        <color theme="1"/>
        <rFont val="Arial Narrow"/>
        <family val="2"/>
      </rPr>
      <t xml:space="preserve"> El proyecto contribuye a las metas propuestas en el sector en el que se desarrolla en el marco de la visión de país y las presenta explícitamente en los niveles superiores del marco lógico.</t>
    </r>
  </si>
  <si>
    <r>
      <t>2. Están explícitos los beneficios que el proyecto genera en la comunidad y/o en los usuarios.</t>
    </r>
    <r>
      <rPr>
        <b/>
        <sz val="11"/>
        <color theme="1"/>
        <rFont val="Arial Narrow"/>
        <family val="2"/>
      </rPr>
      <t/>
    </r>
  </si>
  <si>
    <r>
      <rPr>
        <b/>
        <sz val="11"/>
        <color theme="1"/>
        <rFont val="Arial Narrow"/>
        <family val="2"/>
      </rPr>
      <t>3.</t>
    </r>
    <r>
      <rPr>
        <sz val="11"/>
        <color theme="1"/>
        <rFont val="Arial Narrow"/>
        <family val="2"/>
      </rPr>
      <t xml:space="preserve"> Si el proyecto es de naturaleza económica, presenta los  indicadores que demuestran que los beneficios son superiores a los costos.</t>
    </r>
  </si>
  <si>
    <r>
      <rPr>
        <b/>
        <sz val="11"/>
        <color theme="1"/>
        <rFont val="Arial Narrow"/>
        <family val="2"/>
      </rPr>
      <t xml:space="preserve">4. </t>
    </r>
    <r>
      <rPr>
        <sz val="11"/>
        <color theme="1"/>
        <rFont val="Arial Narrow"/>
        <family val="2"/>
      </rPr>
      <t>El proyecto contribuye a la generación de empleo directo e indirecto y se incluyen los valores estimados (para ejecución y para operación).</t>
    </r>
  </si>
  <si>
    <r>
      <rPr>
        <b/>
        <sz val="11"/>
        <color theme="1"/>
        <rFont val="Arial Narrow"/>
        <family val="2"/>
      </rPr>
      <t>1.</t>
    </r>
    <r>
      <rPr>
        <sz val="11"/>
        <color theme="1"/>
        <rFont val="Arial Narrow"/>
        <family val="2"/>
      </rPr>
      <t xml:space="preserve"> Se considera la variable género en el análisis de involucrados del proyecto y se generan espacios para garantizar la participación de los grupos donde la brecha de género sea relevante.</t>
    </r>
  </si>
  <si>
    <r>
      <rPr>
        <b/>
        <sz val="11"/>
        <color theme="1"/>
        <rFont val="Arial Narrow"/>
        <family val="2"/>
      </rPr>
      <t>2.</t>
    </r>
    <r>
      <rPr>
        <sz val="11"/>
        <color theme="1"/>
        <rFont val="Arial Narrow"/>
        <family val="2"/>
      </rPr>
      <t xml:space="preserve"> En la identificación de la población objetivo se ha focalizado teniendo en cuenta la variable género. </t>
    </r>
  </si>
  <si>
    <r>
      <rPr>
        <b/>
        <sz val="11"/>
        <color theme="1"/>
        <rFont val="Arial Narrow"/>
        <family val="2"/>
      </rPr>
      <t>3.</t>
    </r>
    <r>
      <rPr>
        <sz val="11"/>
        <color theme="1"/>
        <rFont val="Arial Narrow"/>
        <family val="2"/>
      </rPr>
      <t xml:space="preserve"> El proyecto contempla la generación de bienes y servicio especiales que garanticen la satisfacción de necesidades de la población objetivo atendiendo a sus diferencias de género y vulnerabilidad.</t>
    </r>
  </si>
  <si>
    <r>
      <rPr>
        <b/>
        <sz val="11"/>
        <color theme="1"/>
        <rFont val="Arial Narrow"/>
        <family val="2"/>
      </rPr>
      <t>4.</t>
    </r>
    <r>
      <rPr>
        <sz val="11"/>
        <color theme="1"/>
        <rFont val="Arial Narrow"/>
        <family val="2"/>
      </rPr>
      <t xml:space="preserve"> El proyecto contempla la disminución de las brechas sociales desde la perspectiva de género a través de la generación de empleo directo o indirecto a los grupos más vulnerables y donde la brecha de género sea más significativa. </t>
    </r>
  </si>
  <si>
    <t>Costo aproximado de las pérdidas antes de las acciones correctivas</t>
  </si>
  <si>
    <t>RIESGO ASOCIADO</t>
  </si>
  <si>
    <t>AFECTACIÓN POSIBLE</t>
  </si>
  <si>
    <t>* Insertar la filas que necesite</t>
  </si>
  <si>
    <t>Total valor Actual o inversión del proyecto ( sin incluir medidas adicionales de Reducción de Riesgos)</t>
  </si>
  <si>
    <t>Lps</t>
  </si>
  <si>
    <t>Riesgos Asociados</t>
  </si>
  <si>
    <t xml:space="preserve">Valor Total </t>
  </si>
  <si>
    <t>Precio Unitario</t>
  </si>
  <si>
    <t>Cantidad</t>
  </si>
  <si>
    <t>Unidad</t>
  </si>
  <si>
    <t>Elementos</t>
  </si>
  <si>
    <t>Solo llenar la celdas en color azul claro</t>
  </si>
  <si>
    <t>Tabla 1 Elementos del Sistema</t>
  </si>
  <si>
    <t>Tabla 2 Pasos Operación y Mantenimiento del Sistema</t>
  </si>
  <si>
    <t>Pasos del Sistema</t>
  </si>
  <si>
    <t>Quien realiza los pasos</t>
  </si>
  <si>
    <t>Duración de los pasos</t>
  </si>
  <si>
    <t>Riesgos asociados</t>
  </si>
  <si>
    <t>Tabla 3 Análisis de Riesgos</t>
  </si>
  <si>
    <t>Elemento a Pasos del Proceso*</t>
  </si>
  <si>
    <t>Amenaza que lo puede afectar</t>
  </si>
  <si>
    <t>Factores de vulnerabilidad ¿Por qué esta débil?</t>
  </si>
  <si>
    <t>Afectaciones Posibles</t>
  </si>
  <si>
    <t>* En caso de que se aplique el ánalisis de pasos operativos del sistema</t>
  </si>
  <si>
    <t>Solo llenar la Hojas en color azul claro</t>
  </si>
  <si>
    <t>Tabla 4: Cuantificación de daños y Acciones Correctivas</t>
  </si>
  <si>
    <t>Vida útil de Proyecto</t>
  </si>
  <si>
    <t>Amenaza 1: Intensificación de Eventos Hidro-metereológicos</t>
  </si>
  <si>
    <t>Escenario</t>
  </si>
  <si>
    <t>Elementos Dañados</t>
  </si>
  <si>
    <t>% de Daños o Perdidas</t>
  </si>
  <si>
    <t>Costo aproximado de las pérdidas antes (Lps.)</t>
  </si>
  <si>
    <t>Acción correctiva ¿Qué hago para reducir las afectaciones?</t>
  </si>
  <si>
    <t>Efectos Colaterales</t>
  </si>
  <si>
    <t>Costo Aproximado de la acción correctiva * (Lps.)</t>
  </si>
  <si>
    <t>Costo aproximado de las perdidas despúes de la acción correctiva (Lps.)</t>
  </si>
  <si>
    <t>Frecuente cada año</t>
  </si>
  <si>
    <t>Sub totales</t>
  </si>
  <si>
    <t>Totales para Escenario Frecuente</t>
  </si>
  <si>
    <t>Extremo cada diez años</t>
  </si>
  <si>
    <t>Sub Total</t>
  </si>
  <si>
    <t>Totales para Escenario Extremo</t>
  </si>
  <si>
    <t>Total Escenario Frecuente más Extremo</t>
  </si>
  <si>
    <t>* Incluye el Costo de la Acción Correctiva y los Costos para reducir los Efectos Colaterales</t>
  </si>
  <si>
    <t>¿Los Costos de la Acción Correctiva, son factibles o reconsiderar el proyecto?</t>
  </si>
  <si>
    <t>% del Costo de la Acción Correctiva respecto al Costo Total</t>
  </si>
  <si>
    <t>Costo Total del Proyecto</t>
  </si>
  <si>
    <t>÷</t>
  </si>
  <si>
    <t>Dividido por</t>
  </si>
  <si>
    <t>Costo de la Acción Correctiva</t>
  </si>
  <si>
    <t>Montos</t>
  </si>
  <si>
    <t xml:space="preserve">Descripción </t>
  </si>
  <si>
    <t>Tabla 6: Análisis Costo de las Acciones correctivas respecto al Costo Total de la Inversión</t>
  </si>
  <si>
    <t xml:space="preserve"> ¿El Blindaje del Proyecto es factible (C-B &gt;4) o No Factible (C-B &lt;= 4) ?</t>
  </si>
  <si>
    <t>Costo- Beneficio = Reducción Neta de Pérdidas/ Costo de Acciones Correctivas</t>
  </si>
  <si>
    <t>Reducción neta de las pérdidas</t>
  </si>
  <si>
    <t>=</t>
  </si>
  <si>
    <t>Igual</t>
  </si>
  <si>
    <t>Costo aproximado de las pérdidas después de las acciones correctivas</t>
  </si>
  <si>
    <t>-</t>
  </si>
  <si>
    <t>Menos</t>
  </si>
  <si>
    <t>Descripción</t>
  </si>
  <si>
    <t>Tabla 5: Análisis Costo- Beneficio</t>
  </si>
  <si>
    <t>MONTO TOTAL DE LA ALTERNATIVA 1 (SIN MEDIDA DE REDUCCIÓN DE RIESGO)</t>
  </si>
  <si>
    <t>ACCIONES CORRECTIVAS DEL RIESGO</t>
  </si>
  <si>
    <t>MONTO TOTAL DE LA ALTERNATIVA 1 (CON MEDIDA DE REDUCCIÓN DE RIESGO)</t>
  </si>
  <si>
    <t>TOTAL ACCIONES CORRECTIVAS DEL RIESGO</t>
  </si>
  <si>
    <t>ALTERNATIVA A DE REDUCCIÓN DE RIESGO DE DESASTRE DE ALTERNATIVA 1</t>
  </si>
  <si>
    <t>ALTERNATIVA B DE REDUCCIÓN DE RIESGO DE DESASTRE DE ALTERNATIVA 1</t>
  </si>
  <si>
    <t>ALTERNATIVA A DE REDUCCIÓN DE RIESGO DE DESASTRE DE ALTERNATIVA 2</t>
  </si>
  <si>
    <t>ALTERNATIVA B DE REDUCCIÓN DE RIESGO DE DESASTRE DE ALTERNATIVA 2</t>
  </si>
  <si>
    <t xml:space="preserve">Identificacion de Amenazas que pueden afectar al Proyecto </t>
  </si>
  <si>
    <t>SI / NO</t>
  </si>
  <si>
    <t>NATURALES</t>
  </si>
  <si>
    <t>Terremotos</t>
  </si>
  <si>
    <t xml:space="preserve">Maremotos </t>
  </si>
  <si>
    <t>Erupciones Volcánicas</t>
  </si>
  <si>
    <t>Huracanes</t>
  </si>
  <si>
    <t xml:space="preserve">Tormentas Tropicales </t>
  </si>
  <si>
    <t>SOCIONATURALES</t>
  </si>
  <si>
    <t>Deslizamientos</t>
  </si>
  <si>
    <t>Inundaciones (pluviales, desbordo de ríos especificar)</t>
  </si>
  <si>
    <t>Sequía</t>
  </si>
  <si>
    <t>Plagas</t>
  </si>
  <si>
    <t>ANTRÓPICAS</t>
  </si>
  <si>
    <t>Incendios</t>
  </si>
  <si>
    <t>Contaminación (especificar)</t>
  </si>
  <si>
    <t>Deforestación</t>
  </si>
  <si>
    <t>Violencia</t>
  </si>
  <si>
    <t>Evaluacion de Emplazamiento e Infraestructura</t>
  </si>
  <si>
    <t>Numero de sitios con amenazas de riesgos</t>
  </si>
  <si>
    <t>Coordenadas UTM de sitios de amenazas de riesgos</t>
  </si>
  <si>
    <t>NOTA: SUMINISTRAR ESTA INFORMACIÓN, CONFORME AL NUMERO DE SITIOS CON AMENAZAS DE RIESGO, AGREGAR FILAS NECESARIAS</t>
  </si>
  <si>
    <t>Evaluacion de la Amenaza</t>
  </si>
  <si>
    <t>Valor del Componente Geomorfología y Cuenca</t>
  </si>
  <si>
    <t>Valor del Componente Amenazas Socio Naturales</t>
  </si>
  <si>
    <t>Valor del Componente Vulnerabilidad Física</t>
  </si>
  <si>
    <t>Valor del Componente Vulnerabilidad Social e Institucional</t>
  </si>
  <si>
    <t xml:space="preserve">Balance de Riesgo Promedio </t>
  </si>
  <si>
    <t>Descripción del Riesgo Promedio :</t>
  </si>
  <si>
    <t>Valoracion del riesgo :</t>
  </si>
  <si>
    <t xml:space="preserve">Nota: inserte filas necesarias </t>
  </si>
  <si>
    <t>ANEXAR HISTOGRAMAS, CONFORME AL NUMERO DE SITIOS CON AMENAZAS DE RIESGOS</t>
  </si>
  <si>
    <t>ANEXO 1</t>
  </si>
  <si>
    <t>ANEXO 2</t>
  </si>
  <si>
    <t>ANEXO N+1</t>
  </si>
  <si>
    <t>PASO 4.5  GESTIÓN INTEGRAL DE RIESGOS DE DESASTRES</t>
  </si>
  <si>
    <t>1. Histograma de Evaluación de Emplazamiento e infraestructura.</t>
  </si>
  <si>
    <t>HISTOGRAMA DE EVALUACIÓN DEL SITIO  Y MEDIO CONSTRUIDO</t>
  </si>
  <si>
    <t xml:space="preserve">Nombre del proyecto: </t>
  </si>
  <si>
    <t>Dirección exacta del edificio/vivienda:</t>
  </si>
  <si>
    <t>Titular/dueño del edificio/vivienda (nombre/contacto):</t>
  </si>
  <si>
    <t>Titular que alquila o usa el edificio o vivienda (nombre/contacto):</t>
  </si>
  <si>
    <t>Personas que habitan el edificio/vivienda:</t>
  </si>
  <si>
    <t>NOMBRE</t>
  </si>
  <si>
    <t>IDENTIFICACION</t>
  </si>
  <si>
    <t>EDAD</t>
  </si>
  <si>
    <t>Código:</t>
  </si>
  <si>
    <t xml:space="preserve">Coloque la x en el cuadro amarillo (Donde aplique). </t>
  </si>
  <si>
    <t>TIPO DE PROYECTO: VIVIENDAS Y EDIFICIOS YA CONSTRUIDOS, O POR CONSTRUIR</t>
  </si>
  <si>
    <t>EVALUACIÓN DE LA AMENAZA</t>
  </si>
  <si>
    <t>COMPONENTE GEOMORFOLOGÍA Y CUENCA</t>
  </si>
  <si>
    <t>E</t>
  </si>
  <si>
    <t>ZONAS     DE AMENAZA   O SUSCEPTIBILIDAD</t>
  </si>
  <si>
    <t>LAGOS, LAGUNAS, ZONAS INUNDABLES</t>
  </si>
  <si>
    <t>DESLIZAMIENTOS AGUAS ARRIBA DE LA OBRA</t>
  </si>
  <si>
    <t>FORMA DEL TERRENO</t>
  </si>
  <si>
    <t>ZONAS GRAGILES</t>
  </si>
  <si>
    <t>IMPACTOS AGUAS ABAJO</t>
  </si>
  <si>
    <t>P</t>
  </si>
  <si>
    <t>F</t>
  </si>
  <si>
    <t>EXPXF</t>
  </si>
  <si>
    <t>PxF</t>
  </si>
  <si>
    <t>VALOR TOTAL= ((Σ(1-3) (E x P x F)) /( Σ(1-3)( P x F))</t>
  </si>
  <si>
    <t>COMPONENTE AMENAZAS SOCIO NATURALES</t>
  </si>
  <si>
    <t>INUNDACIÓN FLUVIAL</t>
  </si>
  <si>
    <t>FLUJOS DE LODOS</t>
  </si>
  <si>
    <t>MOVIMIENTOS DE LADERA</t>
  </si>
  <si>
    <t>INUNDACIÓN MARINA</t>
  </si>
  <si>
    <t>EVALUACIÓN DE VULNERABILIDAD DE LA OBRA</t>
  </si>
  <si>
    <t>COMPONENTE VULNERABILIDAD FISICA</t>
  </si>
  <si>
    <t>ANTE INUNDACIONES</t>
  </si>
  <si>
    <t>ANTE DESLIZAMIENTOS Y FALLAS DE TALUD</t>
  </si>
  <si>
    <t>ANTE VIENTOS</t>
  </si>
  <si>
    <t>ESTRUCTURAL</t>
  </si>
  <si>
    <t>SEGURIDAD</t>
  </si>
  <si>
    <t>COMPONENTE VULNERABILIDAD SOCIAL E INSTITUCIONAL</t>
  </si>
  <si>
    <t>CONFLICTOS  TERRITORIALES</t>
  </si>
  <si>
    <t>SEGURIDAD CIUDADANA</t>
  </si>
  <si>
    <t>MARCO JURIDICO</t>
  </si>
  <si>
    <t>VALOR MÁS BAJO/PROMEDIO</t>
  </si>
  <si>
    <t>GEOMORFOLOGÍA Y CUENCA</t>
  </si>
  <si>
    <t>AMENAZAS SOCIONATURALES</t>
  </si>
  <si>
    <t>VALOR MÁS BAJO AMENAZA</t>
  </si>
  <si>
    <t>VULNERABILIDAD FISICA</t>
  </si>
  <si>
    <t>VULNERABILIDAD INSTITUCIONAL SOCIAL</t>
  </si>
  <si>
    <t>VALOR MÁS BAJO VULNERABILIDAD</t>
  </si>
  <si>
    <t>BALANCE DE RIESGO PROMEDIO</t>
  </si>
  <si>
    <t>Formato:  Modificado por PNUD Honduras y Colegio de Arquitectos de Honduras  a partir de formatos de la</t>
  </si>
  <si>
    <t>Universidad de Ingeniería de Nicaragua, PNUD Ecuador y COSUDE.</t>
  </si>
  <si>
    <t>VALOR CUALITATIVO DEL RIESGO</t>
  </si>
  <si>
    <t>VALORES</t>
  </si>
  <si>
    <t xml:space="preserve">VALORACIÓN </t>
  </si>
  <si>
    <t>Entre 1 y 1.5</t>
  </si>
  <si>
    <t>Significa que el proyecto  esta en estado alto de riesgo, pudiendo dar lugar a afectaciones  a la calidad de vida de las personas</t>
  </si>
  <si>
    <t>Se define el proyecto como no elegible en las condiciones en que se presenta.</t>
  </si>
  <si>
    <t>Entre 1.51 y 2.0</t>
  </si>
  <si>
    <t xml:space="preserve">Significa que el proyecto esta en estado de riesgo  critico, pudiendo dar lugar a afectaciones a la calidad de vida de los usuarios </t>
  </si>
  <si>
    <t xml:space="preserve">Se sugiere la busqueda de una mejor opción tecnologica, de diseño </t>
  </si>
  <si>
    <t>Entre 2.1 y 2.5</t>
  </si>
  <si>
    <t xml:space="preserve">Significa que el proyecto presenta un  estado de riesgo  moderado. </t>
  </si>
  <si>
    <t xml:space="preserve">Se considera esta alternativa del proyecto elegible siempre y cuando no se obtengan calificaciones de (Escala) 1 en algunas  de las variables de los Componentes de Evaluación de Amenazas y Vulnerabilidades. </t>
  </si>
  <si>
    <t xml:space="preserve">Superiores a 2.51 </t>
  </si>
  <si>
    <t xml:space="preserve">Significa que el proyecto presenta bajos niveles de riesgo. </t>
  </si>
  <si>
    <t>Se considera este proyecto totalmene elegible e idóneo para su desarrollo</t>
  </si>
  <si>
    <t>OBSERVACIONES :</t>
  </si>
  <si>
    <t xml:space="preserve">Llenar solo que aplique el caso </t>
  </si>
  <si>
    <t>Coordenadas (UTM WGS84) : X:________________________  Y: _________________________</t>
  </si>
  <si>
    <t>Con los resultados del Balance Promedio del Riesgo se determina si hay riesgo de afectacion de la infraestructura a construir y si es necesario o no aplicar la Metodología Blindaje de Proyectos. Necesario aplicar Metrodología Blindaje : (Valores entre 1 - 2.0) y entre -2.1 - 2.5, cuando se obtengan calificaciones de Escala 1en algunos de los Componentes de Evaluacion de Amenaza y Vulnerabilidad. No necesario aplicar la Metodología  Blindaje : Valores superiores a 2.5, ya que el proyecto presenta bajos niveles de riesgo.</t>
  </si>
  <si>
    <t>Histograma de Evaluación del Sitio</t>
  </si>
  <si>
    <t>Evaluación De Vulnerabilidad de La Obra</t>
  </si>
  <si>
    <t>RESUMEN DE LA EVALUACIÓN</t>
  </si>
  <si>
    <t>PARENTESCO</t>
  </si>
  <si>
    <t>Nombres y Apellidos del Funcionario que realiza la Evaluación</t>
  </si>
  <si>
    <t>Nombres y Apellidos del Funcionario  que aprueba la Evaluación</t>
  </si>
  <si>
    <t>Agregar la filas que se necesite según Equipo de Evaluación Multidisciplinario</t>
  </si>
  <si>
    <t>YO, __________________________________ EN CALIDAD DE EVALUADOR DEL SITIO, DOY FE QUE  LA EVALUACIÓN ANTERIORMENTE DESCRITA COINCIDE CON LA SITUACIÓN ACTUAL DEL SITIO.</t>
  </si>
  <si>
    <t>Firma :</t>
  </si>
  <si>
    <t>Fecha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</si>
</sst>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8" formatCode="&quot;$&quot;#,##0.00;[Red]\-&quot;$&quot;#,##0.00"/>
    <numFmt numFmtId="164" formatCode="&quot;$&quot;\ #,##0.00_);[Red]\(&quot;$&quot;\ #,##0.00\)"/>
    <numFmt numFmtId="165" formatCode="_(&quot;$&quot;\ * #,##0.00_);_(&quot;$&quot;\ * \(#,##0.00\);_(&quot;$&quot;\ * &quot;-&quot;??_);_(@_)"/>
    <numFmt numFmtId="166" formatCode="[$L.-480A]\ #,##0.00;[$L.-480A]\ \-#,##0.00"/>
    <numFmt numFmtId="167" formatCode="[$L.-480A]\ #,##0.00"/>
    <numFmt numFmtId="168" formatCode="[$L.-480A]\ #,##0.00;[Red][$L.-480A]\ #,##0.00"/>
    <numFmt numFmtId="169" formatCode="[$L.-480A]\ #,##0"/>
    <numFmt numFmtId="170" formatCode="0.0%"/>
    <numFmt numFmtId="171" formatCode="_ * #,##0.00_ ;_ * \-#,##0.00_ ;_ * &quot;-&quot;??_ ;_ @_ "/>
  </numFmts>
  <fonts count="148" x14ac:knownFonts="1">
    <font>
      <sz val="11"/>
      <color theme="1"/>
      <name val="Calibri"/>
      <family val="2"/>
      <scheme val="minor"/>
    </font>
    <font>
      <b/>
      <sz val="9"/>
      <color indexed="81"/>
      <name val="Tahoma"/>
      <family val="2"/>
    </font>
    <font>
      <u/>
      <sz val="11"/>
      <color theme="10"/>
      <name val="Calibri"/>
      <family val="2"/>
    </font>
    <font>
      <sz val="11"/>
      <color theme="1"/>
      <name val="Calibri"/>
      <family val="2"/>
      <scheme val="minor"/>
    </font>
    <font>
      <sz val="11"/>
      <name val="Calibri"/>
      <family val="2"/>
      <scheme val="minor"/>
    </font>
    <font>
      <b/>
      <sz val="11"/>
      <name val="Calibri"/>
      <family val="2"/>
      <scheme val="minor"/>
    </font>
    <font>
      <b/>
      <u/>
      <sz val="14"/>
      <name val="Lucida Fax"/>
      <family val="1"/>
    </font>
    <font>
      <b/>
      <sz val="12"/>
      <name val="Calibri"/>
      <family val="2"/>
      <scheme val="minor"/>
    </font>
    <font>
      <b/>
      <u/>
      <sz val="11"/>
      <name val="Arial Narrow"/>
      <family val="2"/>
    </font>
    <font>
      <sz val="11"/>
      <name val="Arial Narrow"/>
      <family val="2"/>
    </font>
    <font>
      <b/>
      <sz val="11"/>
      <name val="Arial Narrow"/>
      <family val="2"/>
    </font>
    <font>
      <b/>
      <u/>
      <sz val="14"/>
      <name val="Arial Narrow"/>
      <family val="2"/>
    </font>
    <font>
      <b/>
      <sz val="8"/>
      <name val="Arial Narrow"/>
      <family val="2"/>
    </font>
    <font>
      <u/>
      <sz val="11"/>
      <name val="Calibri"/>
      <family val="2"/>
    </font>
    <font>
      <b/>
      <sz val="11"/>
      <name val="Lucida Fax"/>
      <family val="1"/>
    </font>
    <font>
      <sz val="7"/>
      <color theme="1"/>
      <name val="Times New Roman"/>
      <family val="1"/>
    </font>
    <font>
      <b/>
      <sz val="11"/>
      <color theme="1"/>
      <name val="Arial Narrow"/>
      <family val="2"/>
    </font>
    <font>
      <sz val="11"/>
      <color theme="1"/>
      <name val="Arial Narrow"/>
      <family val="2"/>
    </font>
    <font>
      <b/>
      <u/>
      <sz val="11"/>
      <name val="Calibri"/>
      <family val="2"/>
      <scheme val="minor"/>
    </font>
    <font>
      <b/>
      <sz val="12"/>
      <name val="Berlin Sans FB Demi"/>
      <family val="2"/>
    </font>
    <font>
      <b/>
      <sz val="9"/>
      <name val="Arial Narrow"/>
      <family val="2"/>
    </font>
    <font>
      <sz val="11"/>
      <color rgb="FF000000"/>
      <name val="Arial Narrow"/>
      <family val="2"/>
    </font>
    <font>
      <sz val="8"/>
      <name val="Arial Narrow"/>
      <family val="2"/>
    </font>
    <font>
      <b/>
      <u/>
      <sz val="12"/>
      <color rgb="FF000000"/>
      <name val="Arial Narrow"/>
      <family val="2"/>
    </font>
    <font>
      <b/>
      <u/>
      <sz val="11"/>
      <color rgb="FF000000"/>
      <name val="Arial Narrow"/>
      <family val="2"/>
    </font>
    <font>
      <b/>
      <sz val="14"/>
      <color theme="1"/>
      <name val="Calibri"/>
      <family val="2"/>
      <scheme val="minor"/>
    </font>
    <font>
      <sz val="14"/>
      <color theme="1"/>
      <name val="Calibri"/>
      <family val="2"/>
      <scheme val="minor"/>
    </font>
    <font>
      <b/>
      <sz val="8"/>
      <color theme="1"/>
      <name val="Arial Narrow"/>
      <family val="2"/>
    </font>
    <font>
      <sz val="8"/>
      <color theme="1"/>
      <name val="Arial Narrow"/>
      <family val="2"/>
    </font>
    <font>
      <sz val="11"/>
      <color rgb="FFFF0000"/>
      <name val="Calibri"/>
      <family val="2"/>
      <scheme val="minor"/>
    </font>
    <font>
      <b/>
      <sz val="11"/>
      <color rgb="FFFF0000"/>
      <name val="Arial Narrow"/>
      <family val="2"/>
    </font>
    <font>
      <b/>
      <sz val="11"/>
      <color rgb="FFFF0000"/>
      <name val="Calibri"/>
      <family val="2"/>
    </font>
    <font>
      <b/>
      <sz val="11"/>
      <color rgb="FFFF0000"/>
      <name val="Calibri"/>
      <family val="2"/>
      <scheme val="minor"/>
    </font>
    <font>
      <b/>
      <sz val="14"/>
      <color rgb="FFFF0000"/>
      <name val="Calibri"/>
      <family val="2"/>
      <scheme val="minor"/>
    </font>
    <font>
      <b/>
      <sz val="18"/>
      <color theme="1"/>
      <name val="Calibri"/>
      <family val="2"/>
      <scheme val="minor"/>
    </font>
    <font>
      <b/>
      <sz val="12"/>
      <color rgb="FFFF0000"/>
      <name val="Calibri"/>
      <family val="2"/>
      <scheme val="minor"/>
    </font>
    <font>
      <b/>
      <sz val="12"/>
      <color rgb="FFFF0000"/>
      <name val="Calibri"/>
      <family val="2"/>
    </font>
    <font>
      <b/>
      <u/>
      <sz val="12"/>
      <color rgb="FFFF0000"/>
      <name val="Calibri"/>
      <family val="2"/>
    </font>
    <font>
      <b/>
      <sz val="16"/>
      <color rgb="FFFF0000"/>
      <name val="Calibri"/>
      <family val="2"/>
      <scheme val="minor"/>
    </font>
    <font>
      <b/>
      <sz val="14"/>
      <color rgb="FFFF0000"/>
      <name val="Calibri"/>
      <family val="2"/>
    </font>
    <font>
      <b/>
      <sz val="11"/>
      <color theme="1"/>
      <name val="Calibri"/>
      <family val="2"/>
      <scheme val="minor"/>
    </font>
    <font>
      <b/>
      <sz val="11"/>
      <color theme="3"/>
      <name val="Arial Narrow"/>
      <family val="2"/>
    </font>
    <font>
      <b/>
      <sz val="12"/>
      <color rgb="FFFF0000"/>
      <name val="Arial"/>
      <family val="2"/>
    </font>
    <font>
      <b/>
      <u/>
      <sz val="12"/>
      <name val="Calibri"/>
      <family val="2"/>
      <scheme val="minor"/>
    </font>
    <font>
      <b/>
      <sz val="14"/>
      <name val="Arial Narrow"/>
      <family val="2"/>
    </font>
    <font>
      <b/>
      <u/>
      <sz val="16"/>
      <name val="Calibri"/>
      <family val="2"/>
      <scheme val="minor"/>
    </font>
    <font>
      <b/>
      <sz val="10"/>
      <name val="Calibri"/>
      <family val="2"/>
      <scheme val="minor"/>
    </font>
    <font>
      <b/>
      <sz val="16"/>
      <name val="Calibri"/>
      <family val="2"/>
      <scheme val="minor"/>
    </font>
    <font>
      <b/>
      <sz val="12"/>
      <name val="Arial Narrow"/>
      <family val="2"/>
    </font>
    <font>
      <b/>
      <u/>
      <sz val="14"/>
      <name val="Calibri"/>
      <family val="2"/>
      <scheme val="minor"/>
    </font>
    <font>
      <sz val="8"/>
      <color theme="1"/>
      <name val="Calibri"/>
      <family val="2"/>
      <scheme val="minor"/>
    </font>
    <font>
      <b/>
      <u/>
      <sz val="16"/>
      <name val="Arial Narrow"/>
      <family val="2"/>
    </font>
    <font>
      <b/>
      <u/>
      <sz val="12"/>
      <name val="Lucida Fax"/>
      <family val="1"/>
    </font>
    <font>
      <sz val="7"/>
      <name val="Calibri"/>
      <family val="2"/>
      <scheme val="minor"/>
    </font>
    <font>
      <sz val="8"/>
      <name val="Calibri"/>
      <family val="2"/>
      <scheme val="minor"/>
    </font>
    <font>
      <b/>
      <u/>
      <sz val="7"/>
      <name val="Arial Narrow"/>
      <family val="2"/>
    </font>
    <font>
      <b/>
      <sz val="7"/>
      <name val="Calibri"/>
      <family val="2"/>
      <scheme val="minor"/>
    </font>
    <font>
      <sz val="7"/>
      <color theme="1"/>
      <name val="Calibri"/>
      <family val="2"/>
      <scheme val="minor"/>
    </font>
    <font>
      <b/>
      <u/>
      <sz val="6"/>
      <name val="Arial Narrow"/>
      <family val="2"/>
    </font>
    <font>
      <b/>
      <sz val="16"/>
      <name val="Arial Narrow"/>
      <family val="2"/>
    </font>
    <font>
      <sz val="12"/>
      <name val="Calibri"/>
      <family val="2"/>
      <scheme val="minor"/>
    </font>
    <font>
      <sz val="9"/>
      <color indexed="81"/>
      <name val="Tahoma"/>
      <family val="2"/>
    </font>
    <font>
      <sz val="9"/>
      <name val="Calibri"/>
      <family val="2"/>
      <scheme val="minor"/>
    </font>
    <font>
      <b/>
      <sz val="8"/>
      <name val="Calibri"/>
      <family val="2"/>
      <scheme val="minor"/>
    </font>
    <font>
      <sz val="9"/>
      <color theme="1"/>
      <name val="Arial"/>
      <family val="2"/>
    </font>
    <font>
      <b/>
      <sz val="12"/>
      <color theme="1"/>
      <name val="Lucida Calligraphy"/>
      <family val="4"/>
    </font>
    <font>
      <b/>
      <sz val="12.5"/>
      <color theme="0"/>
      <name val="Arial Black"/>
      <family val="2"/>
    </font>
    <font>
      <sz val="12"/>
      <color rgb="FF0000FF"/>
      <name val="Arial Black"/>
      <family val="2"/>
    </font>
    <font>
      <b/>
      <sz val="11"/>
      <color theme="1"/>
      <name val="Lucida Fax"/>
      <family val="1"/>
    </font>
    <font>
      <sz val="11"/>
      <color theme="1"/>
      <name val="Lucida Fax"/>
      <family val="1"/>
    </font>
    <font>
      <sz val="11"/>
      <color rgb="FF0000CC"/>
      <name val="Calibri"/>
      <family val="2"/>
      <scheme val="minor"/>
    </font>
    <font>
      <sz val="9"/>
      <color rgb="FF000000"/>
      <name val="Calibri"/>
      <family val="2"/>
      <scheme val="minor"/>
    </font>
    <font>
      <sz val="9"/>
      <color theme="1"/>
      <name val="Calibri"/>
      <family val="2"/>
      <scheme val="minor"/>
    </font>
    <font>
      <i/>
      <sz val="9"/>
      <color rgb="FF000000"/>
      <name val="Calibri"/>
      <family val="2"/>
      <scheme val="minor"/>
    </font>
    <font>
      <b/>
      <u/>
      <sz val="18"/>
      <color theme="1"/>
      <name val="Calibri"/>
      <family val="2"/>
      <scheme val="minor"/>
    </font>
    <font>
      <b/>
      <u/>
      <sz val="8"/>
      <name val="Arial Narrow"/>
      <family val="2"/>
    </font>
    <font>
      <b/>
      <sz val="9"/>
      <color rgb="FFFF0000"/>
      <name val="Arial Narrow"/>
      <family val="2"/>
    </font>
    <font>
      <sz val="14"/>
      <name val="Calibri"/>
      <family val="2"/>
      <scheme val="minor"/>
    </font>
    <font>
      <b/>
      <sz val="10"/>
      <name val="Lucida Fax"/>
      <family val="1"/>
    </font>
    <font>
      <sz val="16"/>
      <name val="Calibri"/>
      <family val="2"/>
      <scheme val="minor"/>
    </font>
    <font>
      <b/>
      <u/>
      <sz val="16"/>
      <name val="Calibri"/>
      <family val="2"/>
    </font>
    <font>
      <b/>
      <sz val="10"/>
      <color rgb="FFFF0000"/>
      <name val="Lucida Fax"/>
      <family val="1"/>
    </font>
    <font>
      <u/>
      <sz val="14"/>
      <name val="Calibri"/>
      <family val="2"/>
      <scheme val="minor"/>
    </font>
    <font>
      <b/>
      <u/>
      <sz val="18"/>
      <name val="Arial Narrow"/>
      <family val="2"/>
    </font>
    <font>
      <b/>
      <sz val="24"/>
      <color theme="0"/>
      <name val="Arial Narrow"/>
      <family val="2"/>
    </font>
    <font>
      <b/>
      <sz val="10.5"/>
      <color rgb="FFFFFFFF"/>
      <name val="Berlin Sans FB Demi"/>
      <family val="2"/>
    </font>
    <font>
      <b/>
      <sz val="9"/>
      <color rgb="FFFFFFFF"/>
      <name val="Berlin Sans FB Demi"/>
      <family val="2"/>
    </font>
    <font>
      <sz val="14"/>
      <name val="Arial Narrow"/>
      <family val="2"/>
    </font>
    <font>
      <b/>
      <sz val="14"/>
      <name val="Lucida Fax"/>
      <family val="1"/>
    </font>
    <font>
      <sz val="11"/>
      <color theme="0"/>
      <name val="Calibri"/>
      <family val="2"/>
      <scheme val="minor"/>
    </font>
    <font>
      <b/>
      <u/>
      <sz val="11"/>
      <color theme="1"/>
      <name val="Calibri"/>
      <family val="2"/>
      <scheme val="minor"/>
    </font>
    <font>
      <u/>
      <sz val="10"/>
      <name val="Arial Black"/>
      <family val="2"/>
    </font>
    <font>
      <b/>
      <u/>
      <sz val="14"/>
      <color rgb="FFFF0000"/>
      <name val="Lucida Fax"/>
      <family val="1"/>
    </font>
    <font>
      <b/>
      <u/>
      <sz val="18"/>
      <color rgb="FFFF0000"/>
      <name val="Calibri"/>
      <family val="2"/>
      <scheme val="minor"/>
    </font>
    <font>
      <b/>
      <u/>
      <sz val="14"/>
      <color rgb="FFFF0000"/>
      <name val="Calibri"/>
      <family val="2"/>
      <scheme val="minor"/>
    </font>
    <font>
      <b/>
      <sz val="14"/>
      <name val="Calibri"/>
      <family val="2"/>
      <scheme val="minor"/>
    </font>
    <font>
      <b/>
      <u/>
      <sz val="14"/>
      <color theme="1"/>
      <name val="Calibri"/>
      <family val="2"/>
      <scheme val="minor"/>
    </font>
    <font>
      <b/>
      <sz val="12"/>
      <color theme="1"/>
      <name val="Calibri"/>
      <family val="2"/>
      <scheme val="minor"/>
    </font>
    <font>
      <sz val="12"/>
      <color theme="1"/>
      <name val="Calibri"/>
      <family val="2"/>
      <scheme val="minor"/>
    </font>
    <font>
      <b/>
      <u/>
      <sz val="11"/>
      <color rgb="FF0000FF"/>
      <name val="Cambria"/>
      <family val="1"/>
    </font>
    <font>
      <b/>
      <sz val="16"/>
      <color theme="1"/>
      <name val="Calibri"/>
      <family val="2"/>
      <scheme val="minor"/>
    </font>
    <font>
      <b/>
      <u/>
      <sz val="10"/>
      <name val="Arial Narrow"/>
      <family val="2"/>
    </font>
    <font>
      <sz val="10"/>
      <color theme="1"/>
      <name val="Calibri"/>
      <family val="2"/>
      <scheme val="minor"/>
    </font>
    <font>
      <sz val="10"/>
      <name val="Calibri"/>
      <family val="2"/>
      <scheme val="minor"/>
    </font>
    <font>
      <b/>
      <u/>
      <sz val="9"/>
      <name val="Arial Narrow"/>
      <family val="2"/>
    </font>
    <font>
      <b/>
      <sz val="9"/>
      <name val="Calibri"/>
      <family val="2"/>
      <scheme val="minor"/>
    </font>
    <font>
      <b/>
      <sz val="9"/>
      <color theme="1"/>
      <name val="Calibri"/>
      <family val="2"/>
      <scheme val="minor"/>
    </font>
    <font>
      <b/>
      <sz val="10"/>
      <color theme="1"/>
      <name val="Calibri"/>
      <family val="2"/>
      <scheme val="minor"/>
    </font>
    <font>
      <b/>
      <sz val="11"/>
      <color rgb="FF00B050"/>
      <name val="Arial Narrow"/>
      <family val="2"/>
    </font>
    <font>
      <b/>
      <sz val="14"/>
      <color rgb="FF00B050"/>
      <name val="Calibri"/>
      <family val="2"/>
      <scheme val="minor"/>
    </font>
    <font>
      <sz val="14"/>
      <color rgb="FF00B050"/>
      <name val="Calibri"/>
      <family val="2"/>
      <scheme val="minor"/>
    </font>
    <font>
      <sz val="14"/>
      <color rgb="FF0000CC"/>
      <name val="Calibri"/>
      <family val="2"/>
      <scheme val="minor"/>
    </font>
    <font>
      <sz val="9"/>
      <color indexed="81"/>
      <name val="Tahoma"/>
      <charset val="1"/>
    </font>
    <font>
      <b/>
      <sz val="9"/>
      <color indexed="81"/>
      <name val="Tahoma"/>
      <charset val="1"/>
    </font>
    <font>
      <b/>
      <sz val="10"/>
      <name val="Arial Narrow"/>
      <family val="2"/>
    </font>
    <font>
      <b/>
      <u/>
      <sz val="12"/>
      <name val="Arial Narrow"/>
      <family val="2"/>
    </font>
    <font>
      <sz val="12"/>
      <name val="Arial Narrow"/>
      <family val="2"/>
    </font>
    <font>
      <b/>
      <u val="double"/>
      <sz val="12"/>
      <name val="Arial Narrow"/>
      <family val="2"/>
    </font>
    <font>
      <b/>
      <u val="double"/>
      <sz val="11"/>
      <name val="Calibri"/>
      <family val="2"/>
      <scheme val="minor"/>
    </font>
    <font>
      <b/>
      <sz val="14"/>
      <color theme="1"/>
      <name val="Arial Narrow"/>
      <family val="2"/>
    </font>
    <font>
      <b/>
      <sz val="10"/>
      <color theme="1"/>
      <name val="Arial Narrow"/>
      <family val="2"/>
    </font>
    <font>
      <b/>
      <sz val="18"/>
      <name val="Arial Narrow"/>
      <family val="2"/>
    </font>
    <font>
      <b/>
      <sz val="11"/>
      <color indexed="81"/>
      <name val="Tahoma"/>
      <family val="2"/>
    </font>
    <font>
      <sz val="11"/>
      <color indexed="81"/>
      <name val="Tahoma"/>
      <family val="2"/>
    </font>
    <font>
      <b/>
      <sz val="9.5"/>
      <color theme="1"/>
      <name val="Arial Narrow"/>
      <family val="2"/>
    </font>
    <font>
      <b/>
      <sz val="9.5"/>
      <name val="Arial Narrow"/>
      <family val="2"/>
    </font>
    <font>
      <sz val="16"/>
      <color theme="1"/>
      <name val="Calibri"/>
      <family val="2"/>
      <scheme val="minor"/>
    </font>
    <font>
      <b/>
      <sz val="12.5"/>
      <name val="Arial Narrow"/>
      <family val="2"/>
    </font>
    <font>
      <sz val="12.5"/>
      <name val="Calibri"/>
      <family val="2"/>
      <scheme val="minor"/>
    </font>
    <font>
      <sz val="17"/>
      <name val="Calibri"/>
      <family val="2"/>
      <scheme val="minor"/>
    </font>
    <font>
      <b/>
      <sz val="17"/>
      <name val="Calibri"/>
      <family val="2"/>
      <scheme val="minor"/>
    </font>
    <font>
      <sz val="16"/>
      <name val="Arial Narrow"/>
      <family val="2"/>
    </font>
    <font>
      <b/>
      <sz val="11"/>
      <color rgb="FF000000"/>
      <name val="Arial Narrow"/>
      <family val="2"/>
    </font>
    <font>
      <b/>
      <sz val="11"/>
      <color theme="1"/>
      <name val="Calibri"/>
      <family val="2"/>
    </font>
    <font>
      <sz val="11"/>
      <color rgb="FFFFFFFF"/>
      <name val="Berlin Sans FB Demi"/>
      <family val="2"/>
    </font>
    <font>
      <sz val="11"/>
      <color rgb="FF000000"/>
      <name val="Arial"/>
      <family val="2"/>
    </font>
    <font>
      <b/>
      <sz val="11"/>
      <color rgb="FF000000"/>
      <name val="Arial"/>
      <family val="2"/>
    </font>
    <font>
      <sz val="9"/>
      <color rgb="FF000000"/>
      <name val="Arial"/>
      <family val="2"/>
    </font>
    <font>
      <b/>
      <sz val="9"/>
      <color rgb="FF000000"/>
      <name val="Arial"/>
      <family val="2"/>
    </font>
    <font>
      <sz val="11"/>
      <color theme="1"/>
      <name val="Calibri"/>
      <family val="2"/>
    </font>
    <font>
      <sz val="8"/>
      <color rgb="FF000000"/>
      <name val="Arial"/>
      <family val="2"/>
    </font>
    <font>
      <b/>
      <sz val="8"/>
      <color rgb="FF000000"/>
      <name val="Arial"/>
      <family val="2"/>
    </font>
    <font>
      <sz val="8"/>
      <color rgb="FF008000"/>
      <name val="Times New Roman"/>
      <family val="1"/>
    </font>
    <font>
      <b/>
      <sz val="8"/>
      <color rgb="FF008000"/>
      <name val="Times New Roman"/>
      <family val="1"/>
    </font>
    <font>
      <b/>
      <sz val="9"/>
      <color rgb="FF00B050"/>
      <name val="Calibri"/>
      <family val="2"/>
      <scheme val="minor"/>
    </font>
    <font>
      <b/>
      <sz val="9"/>
      <color rgb="FFFF0000"/>
      <name val="Calibri"/>
      <family val="2"/>
      <scheme val="minor"/>
    </font>
    <font>
      <sz val="9"/>
      <color rgb="FFFF0000"/>
      <name val="Arial"/>
      <family val="2"/>
    </font>
    <font>
      <sz val="8"/>
      <color rgb="FFFF0000"/>
      <name val="Arial"/>
      <family val="2"/>
    </font>
  </fonts>
  <fills count="2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FFFFFF"/>
        <bgColor indexed="64"/>
      </patternFill>
    </fill>
    <fill>
      <gradientFill degree="135">
        <stop position="0">
          <color theme="0"/>
        </stop>
        <stop position="0.5">
          <color theme="4"/>
        </stop>
        <stop position="1">
          <color theme="0"/>
        </stop>
      </gradientFill>
    </fill>
    <fill>
      <patternFill patternType="solid">
        <fgColor theme="9" tint="0.59999389629810485"/>
        <bgColor indexed="64"/>
      </patternFill>
    </fill>
    <fill>
      <patternFill patternType="solid">
        <fgColor theme="3" tint="0.79998168889431442"/>
        <bgColor indexed="64"/>
      </patternFill>
    </fill>
    <fill>
      <patternFill patternType="solid">
        <fgColor theme="4" tint="-0.249977111117893"/>
        <bgColor indexed="64"/>
      </patternFill>
    </fill>
    <fill>
      <patternFill patternType="solid">
        <fgColor theme="0"/>
        <bgColor rgb="FF000002"/>
      </patternFill>
    </fill>
    <fill>
      <patternFill patternType="solid">
        <fgColor theme="2"/>
        <bgColor indexed="64"/>
      </patternFill>
    </fill>
    <fill>
      <patternFill patternType="solid">
        <fgColor rgb="FFFF0000"/>
        <bgColor indexed="64"/>
      </patternFill>
    </fill>
    <fill>
      <patternFill patternType="lightDown">
        <fgColor rgb="FF000002"/>
        <bgColor theme="0"/>
      </patternFill>
    </fill>
    <fill>
      <patternFill patternType="solid">
        <fgColor theme="3" tint="0.59999389629810485"/>
        <bgColor indexed="64"/>
      </patternFill>
    </fill>
    <fill>
      <patternFill patternType="solid">
        <fgColor theme="2" tint="-0.499984740745262"/>
        <bgColor indexed="64"/>
      </patternFill>
    </fill>
    <fill>
      <patternFill patternType="solid">
        <fgColor rgb="FFFFFF00"/>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2" tint="-9.9978637043366805E-2"/>
        <bgColor indexed="64"/>
      </patternFill>
    </fill>
  </fills>
  <borders count="10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double">
        <color indexed="64"/>
      </left>
      <right style="double">
        <color indexed="64"/>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style="dashDotDot">
        <color auto="1"/>
      </left>
      <right style="dashDotDot">
        <color auto="1"/>
      </right>
      <top style="dashDotDot">
        <color auto="1"/>
      </top>
      <bottom style="dashDotDot">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style="double">
        <color indexed="64"/>
      </right>
      <top/>
      <bottom style="double">
        <color indexed="64"/>
      </bottom>
      <diagonal/>
    </border>
    <border>
      <left style="medium">
        <color indexed="64"/>
      </left>
      <right/>
      <top style="double">
        <color indexed="64"/>
      </top>
      <bottom style="double">
        <color indexed="64"/>
      </bottom>
      <diagonal/>
    </border>
    <border>
      <left style="double">
        <color indexed="64"/>
      </left>
      <right/>
      <top style="medium">
        <color indexed="64"/>
      </top>
      <bottom style="double">
        <color indexed="64"/>
      </bottom>
      <diagonal/>
    </border>
    <border>
      <left/>
      <right style="medium">
        <color indexed="64"/>
      </right>
      <top style="double">
        <color indexed="64"/>
      </top>
      <bottom/>
      <diagonal/>
    </border>
    <border>
      <left/>
      <right style="medium">
        <color indexed="64"/>
      </right>
      <top/>
      <bottom/>
      <diagonal/>
    </border>
    <border>
      <left/>
      <right style="medium">
        <color indexed="64"/>
      </right>
      <top/>
      <bottom style="double">
        <color indexed="64"/>
      </bottom>
      <diagonal/>
    </border>
    <border>
      <left/>
      <right style="medium">
        <color indexed="64"/>
      </right>
      <top style="double">
        <color indexed="64"/>
      </top>
      <bottom style="double">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auto="1"/>
      </top>
      <bottom/>
      <diagonal/>
    </border>
    <border>
      <left/>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top/>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style="thin">
        <color indexed="64"/>
      </left>
      <right/>
      <top style="thin">
        <color auto="1"/>
      </top>
      <bottom style="hair">
        <color auto="1"/>
      </bottom>
      <diagonal/>
    </border>
    <border>
      <left/>
      <right/>
      <top style="thin">
        <color auto="1"/>
      </top>
      <bottom style="hair">
        <color auto="1"/>
      </bottom>
      <diagonal/>
    </border>
    <border>
      <left/>
      <right style="thin">
        <color indexed="64"/>
      </right>
      <top style="thin">
        <color auto="1"/>
      </top>
      <bottom style="hair">
        <color auto="1"/>
      </bottom>
      <diagonal/>
    </border>
    <border>
      <left style="thin">
        <color auto="1"/>
      </left>
      <right style="thin">
        <color auto="1"/>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auto="1"/>
      </left>
      <right style="thin">
        <color auto="1"/>
      </right>
      <top style="hair">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thin">
        <color indexed="64"/>
      </right>
      <top style="hair">
        <color auto="1"/>
      </top>
      <bottom style="hair">
        <color auto="1"/>
      </bottom>
      <diagonal/>
    </border>
    <border>
      <left style="double">
        <color indexed="64"/>
      </left>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s>
  <cellStyleXfs count="4">
    <xf numFmtId="0" fontId="0" fillId="0" borderId="0"/>
    <xf numFmtId="0" fontId="2" fillId="0" borderId="0" applyNumberFormat="0" applyFill="0" applyBorder="0" applyAlignment="0" applyProtection="0">
      <alignment vertical="top"/>
      <protection locked="0"/>
    </xf>
    <xf numFmtId="165" fontId="3" fillId="0" borderId="0" applyFont="0" applyFill="0" applyBorder="0" applyAlignment="0" applyProtection="0"/>
    <xf numFmtId="171" fontId="3" fillId="0" borderId="0" applyFont="0" applyFill="0" applyBorder="0" applyAlignment="0" applyProtection="0"/>
  </cellStyleXfs>
  <cellXfs count="1715">
    <xf numFmtId="0" fontId="0" fillId="0" borderId="0" xfId="0"/>
    <xf numFmtId="0" fontId="0" fillId="2" borderId="0" xfId="0" applyFill="1"/>
    <xf numFmtId="0" fontId="0" fillId="2" borderId="0" xfId="0" applyFill="1" applyBorder="1"/>
    <xf numFmtId="0" fontId="0" fillId="2" borderId="0" xfId="0" applyFont="1" applyFill="1" applyBorder="1"/>
    <xf numFmtId="0" fontId="4" fillId="2" borderId="0" xfId="0" applyFont="1" applyFill="1"/>
    <xf numFmtId="0" fontId="4" fillId="2" borderId="0" xfId="0" applyFont="1" applyFill="1" applyBorder="1"/>
    <xf numFmtId="0" fontId="6" fillId="2" borderId="0" xfId="1" applyFont="1" applyFill="1" applyAlignment="1" applyProtection="1"/>
    <xf numFmtId="0" fontId="9" fillId="2" borderId="0" xfId="0" applyFont="1" applyFill="1"/>
    <xf numFmtId="0" fontId="9" fillId="2" borderId="0" xfId="0" applyFont="1" applyFill="1" applyBorder="1"/>
    <xf numFmtId="0" fontId="9" fillId="2" borderId="0" xfId="0" applyFont="1" applyFill="1" applyBorder="1" applyAlignment="1"/>
    <xf numFmtId="0" fontId="11" fillId="2" borderId="0" xfId="1" applyFont="1" applyFill="1" applyAlignment="1" applyProtection="1"/>
    <xf numFmtId="0" fontId="12" fillId="2" borderId="0" xfId="0" applyFont="1" applyFill="1"/>
    <xf numFmtId="0" fontId="5" fillId="2" borderId="0" xfId="0" applyFont="1" applyFill="1" applyBorder="1" applyAlignment="1">
      <alignment vertical="center"/>
    </xf>
    <xf numFmtId="0" fontId="13" fillId="2" borderId="0" xfId="1" applyFont="1" applyFill="1" applyAlignment="1" applyProtection="1"/>
    <xf numFmtId="0" fontId="5" fillId="2" borderId="0" xfId="0" applyFont="1" applyFill="1" applyBorder="1" applyAlignment="1">
      <alignment vertical="center" wrapText="1"/>
    </xf>
    <xf numFmtId="0" fontId="9" fillId="2" borderId="5" xfId="0" applyFont="1" applyFill="1" applyBorder="1"/>
    <xf numFmtId="0" fontId="9" fillId="2" borderId="8" xfId="0" applyFont="1" applyFill="1" applyBorder="1"/>
    <xf numFmtId="0" fontId="9" fillId="2" borderId="9" xfId="0" applyFont="1" applyFill="1" applyBorder="1"/>
    <xf numFmtId="0" fontId="9" fillId="2" borderId="10" xfId="0" applyFont="1" applyFill="1" applyBorder="1"/>
    <xf numFmtId="0" fontId="9" fillId="2" borderId="11" xfId="0" applyFont="1" applyFill="1" applyBorder="1"/>
    <xf numFmtId="0" fontId="9" fillId="2" borderId="12" xfId="0" applyFont="1" applyFill="1" applyBorder="1"/>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0" fillId="2" borderId="0" xfId="0" applyFill="1" applyAlignment="1">
      <alignment horizontal="left"/>
    </xf>
    <xf numFmtId="0" fontId="16" fillId="0" borderId="0" xfId="0" applyFont="1" applyAlignment="1">
      <alignment horizontal="left"/>
    </xf>
    <xf numFmtId="0" fontId="16" fillId="0" borderId="0" xfId="0" applyFont="1" applyAlignment="1"/>
    <xf numFmtId="0" fontId="4" fillId="2" borderId="4" xfId="0" applyFont="1" applyFill="1" applyBorder="1" applyAlignment="1">
      <alignment vertical="center" wrapText="1"/>
    </xf>
    <xf numFmtId="0" fontId="10" fillId="2" borderId="4" xfId="0" applyFont="1" applyFill="1" applyBorder="1" applyAlignment="1"/>
    <xf numFmtId="0" fontId="19" fillId="2" borderId="0" xfId="0" applyFont="1" applyFill="1" applyAlignment="1">
      <alignment horizontal="left"/>
    </xf>
    <xf numFmtId="0" fontId="15" fillId="2" borderId="0" xfId="0" applyFont="1" applyFill="1" applyAlignment="1"/>
    <xf numFmtId="0" fontId="9" fillId="0" borderId="20" xfId="0" applyFont="1" applyBorder="1" applyAlignment="1"/>
    <xf numFmtId="0" fontId="17" fillId="0" borderId="20" xfId="0" applyFont="1" applyBorder="1" applyAlignment="1"/>
    <xf numFmtId="0" fontId="14" fillId="2" borderId="4" xfId="0" applyFont="1" applyFill="1" applyBorder="1" applyAlignment="1">
      <alignment vertical="center" wrapText="1"/>
    </xf>
    <xf numFmtId="0" fontId="20" fillId="5" borderId="4" xfId="0" applyFont="1" applyFill="1" applyBorder="1" applyAlignment="1">
      <alignment horizontal="center" vertical="center" wrapText="1"/>
    </xf>
    <xf numFmtId="0" fontId="0" fillId="2" borderId="4" xfId="0" applyFill="1" applyBorder="1" applyAlignment="1"/>
    <xf numFmtId="0" fontId="4" fillId="2" borderId="0" xfId="0" applyFont="1" applyFill="1" applyAlignment="1">
      <alignment horizontal="left" vertical="center"/>
    </xf>
    <xf numFmtId="0" fontId="4" fillId="2" borderId="0" xfId="0" applyFont="1" applyFill="1" applyBorder="1" applyAlignment="1">
      <alignment horizontal="left" vertical="center"/>
    </xf>
    <xf numFmtId="0" fontId="15" fillId="2" borderId="0" xfId="0" applyFont="1" applyFill="1" applyAlignment="1">
      <alignment horizontal="left" vertical="center"/>
    </xf>
    <xf numFmtId="0" fontId="22" fillId="2" borderId="0" xfId="0" applyFont="1" applyFill="1"/>
    <xf numFmtId="0" fontId="21" fillId="8" borderId="4" xfId="0" applyFont="1" applyFill="1" applyBorder="1" applyAlignment="1">
      <alignment horizontal="center" vertical="center"/>
    </xf>
    <xf numFmtId="0" fontId="30" fillId="2" borderId="0" xfId="0" applyFont="1" applyFill="1"/>
    <xf numFmtId="0" fontId="31" fillId="2" borderId="0" xfId="1" applyFont="1" applyFill="1" applyAlignment="1" applyProtection="1"/>
    <xf numFmtId="0" fontId="29" fillId="2" borderId="0" xfId="0" applyFont="1" applyFill="1"/>
    <xf numFmtId="0" fontId="32" fillId="2" borderId="0" xfId="0" applyFont="1" applyFill="1"/>
    <xf numFmtId="0" fontId="0" fillId="2" borderId="0" xfId="0" applyFill="1" applyBorder="1" applyAlignment="1">
      <alignment horizontal="center" vertical="center" wrapText="1"/>
    </xf>
    <xf numFmtId="0" fontId="0" fillId="2" borderId="0" xfId="0" applyFill="1" applyBorder="1" applyAlignment="1">
      <alignment horizontal="center"/>
    </xf>
    <xf numFmtId="0" fontId="4" fillId="2" borderId="0" xfId="0" applyFont="1" applyFill="1" applyBorder="1" applyAlignment="1">
      <alignment vertical="center" wrapText="1"/>
    </xf>
    <xf numFmtId="0" fontId="14" fillId="2" borderId="0" xfId="0" applyFont="1" applyFill="1" applyBorder="1" applyAlignment="1">
      <alignment vertical="center" wrapText="1"/>
    </xf>
    <xf numFmtId="0" fontId="14" fillId="2" borderId="0" xfId="0" applyFont="1" applyFill="1" applyBorder="1" applyAlignment="1">
      <alignment horizontal="center" vertical="center" wrapText="1"/>
    </xf>
    <xf numFmtId="0" fontId="35" fillId="2" borderId="0" xfId="0" applyFont="1" applyFill="1"/>
    <xf numFmtId="0" fontId="36" fillId="2" borderId="0" xfId="1" applyFont="1" applyFill="1" applyAlignment="1" applyProtection="1"/>
    <xf numFmtId="0" fontId="37" fillId="2" borderId="0" xfId="1" applyFont="1" applyFill="1" applyAlignment="1" applyProtection="1"/>
    <xf numFmtId="0" fontId="6" fillId="2" borderId="0" xfId="1" applyFont="1" applyFill="1" applyAlignment="1" applyProtection="1">
      <alignment horizontal="left"/>
    </xf>
    <xf numFmtId="0" fontId="39" fillId="2" borderId="0" xfId="1" applyFont="1" applyFill="1" applyAlignment="1" applyProtection="1"/>
    <xf numFmtId="0" fontId="10" fillId="2" borderId="11" xfId="0" applyFont="1" applyFill="1" applyBorder="1"/>
    <xf numFmtId="0" fontId="35" fillId="2" borderId="0" xfId="0" applyFont="1" applyFill="1" applyBorder="1"/>
    <xf numFmtId="0" fontId="42" fillId="2" borderId="0" xfId="0" applyFont="1" applyFill="1"/>
    <xf numFmtId="0" fontId="28" fillId="2" borderId="0" xfId="0" applyFont="1" applyFill="1" applyBorder="1" applyAlignment="1">
      <alignment horizontal="center" vertical="center"/>
    </xf>
    <xf numFmtId="0" fontId="27" fillId="2" borderId="0" xfId="0" applyFont="1" applyFill="1" applyBorder="1" applyAlignment="1">
      <alignment horizontal="center" vertical="center"/>
    </xf>
    <xf numFmtId="0" fontId="9" fillId="2" borderId="0" xfId="0" applyFont="1" applyFill="1" applyBorder="1" applyAlignment="1">
      <alignment textRotation="45"/>
    </xf>
    <xf numFmtId="0" fontId="10" fillId="2" borderId="4" xfId="0" applyFont="1" applyFill="1" applyBorder="1" applyAlignment="1">
      <alignment horizontal="center" vertical="center"/>
    </xf>
    <xf numFmtId="0" fontId="4" fillId="2" borderId="0" xfId="0" applyFont="1" applyFill="1" applyBorder="1" applyAlignment="1">
      <alignment horizontal="center"/>
    </xf>
    <xf numFmtId="0" fontId="5" fillId="2" borderId="0" xfId="0" applyFont="1" applyFill="1" applyBorder="1" applyAlignment="1">
      <alignment horizontal="left" vertical="center" wrapText="1"/>
    </xf>
    <xf numFmtId="0" fontId="4" fillId="2" borderId="0" xfId="0" applyFont="1" applyFill="1" applyBorder="1" applyAlignment="1">
      <alignment horizontal="left" vertical="center" wrapText="1"/>
    </xf>
    <xf numFmtId="0" fontId="0" fillId="2" borderId="0" xfId="0" applyFill="1" applyBorder="1" applyAlignment="1"/>
    <xf numFmtId="0" fontId="44" fillId="2" borderId="0" xfId="0" applyFont="1" applyFill="1" applyBorder="1" applyAlignment="1">
      <alignment vertical="top" wrapText="1"/>
    </xf>
    <xf numFmtId="0" fontId="43" fillId="2" borderId="0" xfId="0" applyFont="1" applyFill="1" applyBorder="1" applyAlignment="1">
      <alignment vertical="top" wrapText="1"/>
    </xf>
    <xf numFmtId="9" fontId="4" fillId="2" borderId="0" xfId="0" applyNumberFormat="1" applyFont="1" applyFill="1"/>
    <xf numFmtId="0" fontId="14" fillId="3" borderId="4" xfId="0" applyFont="1" applyFill="1" applyBorder="1" applyAlignment="1">
      <alignment vertical="center" wrapText="1"/>
    </xf>
    <xf numFmtId="0" fontId="14" fillId="7" borderId="4" xfId="0" applyFont="1" applyFill="1" applyBorder="1" applyAlignment="1">
      <alignment vertical="center" wrapText="1"/>
    </xf>
    <xf numFmtId="0" fontId="30" fillId="2" borderId="0" xfId="0" applyFont="1" applyFill="1" applyBorder="1"/>
    <xf numFmtId="0" fontId="33" fillId="2" borderId="0" xfId="0" applyFont="1" applyFill="1"/>
    <xf numFmtId="0" fontId="12" fillId="2" borderId="0" xfId="0" applyFont="1" applyFill="1" applyBorder="1" applyAlignment="1">
      <alignment horizontal="left"/>
    </xf>
    <xf numFmtId="0" fontId="38" fillId="2" borderId="0" xfId="0" applyFont="1" applyFill="1"/>
    <xf numFmtId="0" fontId="5" fillId="2" borderId="4" xfId="0" applyFont="1" applyFill="1" applyBorder="1" applyAlignment="1">
      <alignment vertical="center" wrapText="1"/>
    </xf>
    <xf numFmtId="0" fontId="0" fillId="2" borderId="4" xfId="0" applyFill="1" applyBorder="1"/>
    <xf numFmtId="0" fontId="40" fillId="2" borderId="4" xfId="0" applyFont="1" applyFill="1" applyBorder="1"/>
    <xf numFmtId="0" fontId="50" fillId="2" borderId="0" xfId="0" applyFont="1" applyFill="1"/>
    <xf numFmtId="0" fontId="10" fillId="2" borderId="0" xfId="0" applyFont="1" applyFill="1" applyBorder="1" applyAlignment="1">
      <alignment vertical="center" wrapText="1"/>
    </xf>
    <xf numFmtId="0" fontId="18" fillId="2" borderId="0" xfId="0" applyFont="1" applyFill="1"/>
    <xf numFmtId="0" fontId="49" fillId="2" borderId="0" xfId="0" applyFont="1" applyFill="1" applyBorder="1" applyAlignment="1">
      <alignment horizontal="center" vertical="top" wrapText="1"/>
    </xf>
    <xf numFmtId="0" fontId="5" fillId="3" borderId="14" xfId="0" applyFont="1" applyFill="1" applyBorder="1" applyAlignment="1">
      <alignment vertical="center"/>
    </xf>
    <xf numFmtId="0" fontId="5" fillId="3" borderId="16" xfId="0" applyFont="1" applyFill="1" applyBorder="1" applyAlignment="1">
      <alignment vertical="center"/>
    </xf>
    <xf numFmtId="0" fontId="5" fillId="3" borderId="15" xfId="0" applyFont="1" applyFill="1" applyBorder="1" applyAlignment="1">
      <alignment vertical="center"/>
    </xf>
    <xf numFmtId="0" fontId="44" fillId="2" borderId="0" xfId="0" applyFont="1" applyFill="1" applyBorder="1" applyAlignment="1">
      <alignment horizontal="center" vertical="top" wrapText="1"/>
    </xf>
    <xf numFmtId="0" fontId="44" fillId="2" borderId="0" xfId="0" applyFont="1" applyFill="1" applyBorder="1" applyAlignment="1">
      <alignment horizontal="left" vertical="top" wrapText="1"/>
    </xf>
    <xf numFmtId="0" fontId="8" fillId="2" borderId="0" xfId="0" applyFont="1" applyFill="1" applyBorder="1" applyAlignment="1">
      <alignment vertical="center" wrapText="1"/>
    </xf>
    <xf numFmtId="0" fontId="8" fillId="2" borderId="0" xfId="0" applyFont="1" applyFill="1" applyBorder="1" applyAlignment="1">
      <alignment horizontal="center" vertical="center" wrapText="1"/>
    </xf>
    <xf numFmtId="167" fontId="4" fillId="2" borderId="0" xfId="2" applyNumberFormat="1" applyFont="1" applyFill="1" applyBorder="1" applyAlignment="1">
      <alignment horizontal="left" vertical="top" wrapText="1"/>
    </xf>
    <xf numFmtId="0" fontId="51" fillId="2" borderId="0" xfId="0" applyFont="1" applyFill="1" applyBorder="1" applyAlignment="1">
      <alignment horizontal="center" vertical="center" textRotation="90" wrapText="1"/>
    </xf>
    <xf numFmtId="166" fontId="8" fillId="2" borderId="0" xfId="0" applyNumberFormat="1" applyFont="1" applyFill="1" applyBorder="1" applyAlignment="1">
      <alignment horizontal="center" vertical="center" wrapText="1"/>
    </xf>
    <xf numFmtId="0" fontId="5" fillId="2" borderId="4" xfId="0" applyFont="1" applyFill="1" applyBorder="1" applyAlignment="1">
      <alignment vertical="top" wrapText="1"/>
    </xf>
    <xf numFmtId="0" fontId="57" fillId="8" borderId="4" xfId="0" applyFont="1" applyFill="1" applyBorder="1" applyAlignment="1">
      <alignment horizontal="center" vertical="center" wrapText="1"/>
    </xf>
    <xf numFmtId="0" fontId="53" fillId="2" borderId="4" xfId="0" applyFont="1" applyFill="1" applyBorder="1" applyAlignment="1">
      <alignment horizontal="center" vertical="center" wrapText="1"/>
    </xf>
    <xf numFmtId="169" fontId="53" fillId="2" borderId="4" xfId="2" applyNumberFormat="1" applyFont="1" applyFill="1" applyBorder="1" applyAlignment="1">
      <alignment horizontal="center" vertical="center" wrapText="1"/>
    </xf>
    <xf numFmtId="169" fontId="53" fillId="2" borderId="4" xfId="0" applyNumberFormat="1" applyFont="1" applyFill="1" applyBorder="1" applyAlignment="1">
      <alignment horizontal="center" vertical="center" wrapText="1"/>
    </xf>
    <xf numFmtId="169" fontId="53" fillId="3" borderId="4" xfId="2" applyNumberFormat="1" applyFont="1" applyFill="1" applyBorder="1" applyAlignment="1">
      <alignment horizontal="center" vertical="center" wrapText="1"/>
    </xf>
    <xf numFmtId="169" fontId="53" fillId="4" borderId="4" xfId="2" applyNumberFormat="1" applyFont="1" applyFill="1" applyBorder="1" applyAlignment="1">
      <alignment horizontal="center" vertical="center" wrapText="1"/>
    </xf>
    <xf numFmtId="0" fontId="10" fillId="2" borderId="0" xfId="0" applyFont="1" applyFill="1" applyBorder="1" applyAlignment="1">
      <alignment horizontal="center" vertical="center"/>
    </xf>
    <xf numFmtId="0" fontId="10" fillId="2" borderId="29" xfId="0" applyFont="1" applyFill="1" applyBorder="1" applyAlignment="1">
      <alignment horizontal="center" vertical="center"/>
    </xf>
    <xf numFmtId="0" fontId="5" fillId="11" borderId="4" xfId="0" applyFont="1" applyFill="1" applyBorder="1" applyAlignment="1">
      <alignment vertical="center" wrapText="1"/>
    </xf>
    <xf numFmtId="166" fontId="57" fillId="8" borderId="4" xfId="0" applyNumberFormat="1" applyFont="1" applyFill="1" applyBorder="1" applyAlignment="1">
      <alignment horizontal="center" vertical="center" wrapText="1"/>
    </xf>
    <xf numFmtId="169" fontId="54" fillId="2" borderId="4" xfId="0" applyNumberFormat="1" applyFont="1" applyFill="1" applyBorder="1" applyAlignment="1">
      <alignment horizontal="center" vertical="center" wrapText="1"/>
    </xf>
    <xf numFmtId="0" fontId="54" fillId="2" borderId="4" xfId="0" applyNumberFormat="1" applyFont="1" applyFill="1" applyBorder="1" applyAlignment="1">
      <alignment horizontal="center" vertical="center" wrapText="1"/>
    </xf>
    <xf numFmtId="169" fontId="63" fillId="2" borderId="4" xfId="0" applyNumberFormat="1" applyFont="1" applyFill="1" applyBorder="1" applyAlignment="1">
      <alignment horizontal="center" vertical="top" wrapText="1"/>
    </xf>
    <xf numFmtId="0" fontId="63" fillId="2" borderId="4" xfId="0" applyNumberFormat="1" applyFont="1" applyFill="1" applyBorder="1" applyAlignment="1">
      <alignment horizontal="center" vertical="top" wrapText="1"/>
    </xf>
    <xf numFmtId="0" fontId="5"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64" fillId="2" borderId="5" xfId="0" applyFont="1" applyFill="1" applyBorder="1"/>
    <xf numFmtId="0" fontId="64" fillId="2" borderId="6" xfId="0" applyFont="1" applyFill="1" applyBorder="1"/>
    <xf numFmtId="0" fontId="64" fillId="2" borderId="9" xfId="0" applyFont="1" applyFill="1" applyBorder="1"/>
    <xf numFmtId="0" fontId="64" fillId="2" borderId="0" xfId="0" applyFont="1" applyFill="1" applyBorder="1"/>
    <xf numFmtId="0" fontId="0" fillId="3" borderId="8" xfId="0" applyFill="1" applyBorder="1"/>
    <xf numFmtId="0" fontId="0" fillId="3" borderId="0" xfId="0" applyFill="1" applyBorder="1"/>
    <xf numFmtId="0" fontId="0" fillId="3" borderId="0" xfId="0" applyFont="1" applyFill="1" applyBorder="1"/>
    <xf numFmtId="0" fontId="0" fillId="3" borderId="9" xfId="0" applyFill="1" applyBorder="1"/>
    <xf numFmtId="0" fontId="68" fillId="3" borderId="8" xfId="0" applyFont="1" applyFill="1" applyBorder="1" applyAlignment="1">
      <alignment horizontal="center"/>
    </xf>
    <xf numFmtId="0" fontId="69" fillId="3" borderId="8" xfId="0" applyFont="1" applyFill="1" applyBorder="1"/>
    <xf numFmtId="0" fontId="69" fillId="3" borderId="0" xfId="0" applyFont="1" applyFill="1" applyBorder="1"/>
    <xf numFmtId="0" fontId="0" fillId="3" borderId="0" xfId="0" applyFont="1" applyFill="1" applyBorder="1" applyAlignment="1">
      <alignment horizontal="left"/>
    </xf>
    <xf numFmtId="0" fontId="68" fillId="3" borderId="9" xfId="0" applyFont="1" applyFill="1" applyBorder="1" applyAlignment="1">
      <alignment horizontal="center"/>
    </xf>
    <xf numFmtId="0" fontId="0" fillId="3" borderId="10" xfId="0" applyFill="1" applyBorder="1"/>
    <xf numFmtId="0" fontId="0" fillId="3" borderId="11" xfId="0" applyFill="1" applyBorder="1"/>
    <xf numFmtId="0" fontId="0" fillId="3" borderId="12" xfId="0" applyFill="1" applyBorder="1"/>
    <xf numFmtId="0" fontId="4" fillId="2" borderId="0" xfId="0" applyFont="1" applyFill="1" applyAlignment="1"/>
    <xf numFmtId="168" fontId="62" fillId="2" borderId="0" xfId="2" applyNumberFormat="1" applyFont="1" applyFill="1" applyBorder="1" applyAlignment="1">
      <alignment horizontal="left" vertical="top" wrapText="1"/>
    </xf>
    <xf numFmtId="164" fontId="5" fillId="2" borderId="4" xfId="0" applyNumberFormat="1" applyFont="1" applyFill="1" applyBorder="1" applyAlignment="1">
      <alignment horizontal="center" vertical="center" wrapText="1"/>
    </xf>
    <xf numFmtId="9" fontId="5" fillId="2" borderId="4" xfId="0" applyNumberFormat="1" applyFont="1" applyFill="1" applyBorder="1" applyAlignment="1">
      <alignment horizontal="center" vertical="center" wrapText="1"/>
    </xf>
    <xf numFmtId="0" fontId="4" fillId="0" borderId="0" xfId="0" applyFont="1" applyFill="1"/>
    <xf numFmtId="0" fontId="0" fillId="0" borderId="0" xfId="0" applyFill="1"/>
    <xf numFmtId="0" fontId="70" fillId="2" borderId="0" xfId="0" applyFont="1" applyFill="1"/>
    <xf numFmtId="0" fontId="34" fillId="2" borderId="0" xfId="0" applyFont="1" applyFill="1" applyAlignment="1">
      <alignment horizontal="center"/>
    </xf>
    <xf numFmtId="0" fontId="28" fillId="2" borderId="0" xfId="0" applyFont="1" applyFill="1" applyBorder="1" applyAlignment="1">
      <alignment vertical="center" wrapText="1"/>
    </xf>
    <xf numFmtId="0" fontId="74" fillId="2" borderId="0" xfId="0" applyFont="1" applyFill="1" applyAlignment="1"/>
    <xf numFmtId="0" fontId="46" fillId="3" borderId="4" xfId="0" applyFont="1" applyFill="1" applyBorder="1" applyAlignment="1">
      <alignment horizontal="center" vertical="center" wrapText="1"/>
    </xf>
    <xf numFmtId="0" fontId="5" fillId="3" borderId="4" xfId="0" applyFont="1" applyFill="1" applyBorder="1" applyAlignment="1">
      <alignment vertical="center" wrapText="1"/>
    </xf>
    <xf numFmtId="0" fontId="35"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2" borderId="0" xfId="0" applyFont="1" applyFill="1" applyBorder="1" applyAlignment="1">
      <alignment vertical="top" wrapText="1"/>
    </xf>
    <xf numFmtId="0" fontId="11" fillId="2" borderId="0" xfId="1" applyFont="1" applyFill="1" applyAlignment="1" applyProtection="1">
      <alignment horizontal="center"/>
    </xf>
    <xf numFmtId="0" fontId="10" fillId="5" borderId="4" xfId="0" applyFont="1" applyFill="1" applyBorder="1" applyAlignment="1">
      <alignment horizontal="center" vertical="center" wrapText="1"/>
    </xf>
    <xf numFmtId="0" fontId="9" fillId="2" borderId="0" xfId="0" applyFont="1" applyFill="1" applyBorder="1" applyAlignment="1">
      <alignment horizontal="center"/>
    </xf>
    <xf numFmtId="0" fontId="14" fillId="3"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78" fillId="3" borderId="4" xfId="0" applyFont="1" applyFill="1" applyBorder="1" applyAlignment="1">
      <alignment horizontal="center" vertical="center" wrapText="1"/>
    </xf>
    <xf numFmtId="0" fontId="6" fillId="2" borderId="0" xfId="1" applyFont="1" applyFill="1" applyAlignment="1" applyProtection="1">
      <alignment horizontal="center"/>
    </xf>
    <xf numFmtId="0" fontId="4" fillId="2" borderId="4"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55" fillId="3" borderId="4"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167" fontId="4" fillId="2" borderId="4" xfId="2" applyNumberFormat="1" applyFont="1" applyFill="1" applyBorder="1" applyAlignment="1">
      <alignment horizontal="center" vertical="center" wrapText="1"/>
    </xf>
    <xf numFmtId="0" fontId="5" fillId="6" borderId="14" xfId="0" applyFont="1" applyFill="1" applyBorder="1" applyAlignment="1">
      <alignment horizontal="center" vertical="center" wrapText="1"/>
    </xf>
    <xf numFmtId="0" fontId="24" fillId="8" borderId="4" xfId="0" applyFont="1" applyFill="1" applyBorder="1" applyAlignment="1">
      <alignment horizontal="center" vertical="center" wrapText="1"/>
    </xf>
    <xf numFmtId="0" fontId="10" fillId="2" borderId="4" xfId="0" applyFont="1" applyFill="1" applyBorder="1" applyAlignment="1">
      <alignment wrapText="1"/>
    </xf>
    <xf numFmtId="0" fontId="9" fillId="15" borderId="0" xfId="0" applyFont="1" applyFill="1"/>
    <xf numFmtId="0" fontId="45" fillId="2" borderId="0" xfId="0" applyFont="1" applyFill="1" applyBorder="1" applyAlignment="1">
      <alignment horizontal="center" vertical="top" wrapText="1"/>
    </xf>
    <xf numFmtId="0" fontId="62" fillId="3" borderId="4" xfId="0" applyFont="1" applyFill="1" applyBorder="1" applyAlignment="1">
      <alignment horizontal="center" vertical="center" wrapText="1"/>
    </xf>
    <xf numFmtId="0" fontId="88" fillId="2" borderId="4" xfId="0" applyFont="1" applyFill="1" applyBorder="1" applyAlignment="1">
      <alignment horizontal="center" vertical="center"/>
    </xf>
    <xf numFmtId="167" fontId="0" fillId="2" borderId="13" xfId="0" applyNumberFormat="1" applyFill="1" applyBorder="1" applyAlignment="1"/>
    <xf numFmtId="49" fontId="5" fillId="2" borderId="4" xfId="0" applyNumberFormat="1" applyFont="1" applyFill="1" applyBorder="1" applyAlignment="1">
      <alignment vertical="center" wrapText="1"/>
    </xf>
    <xf numFmtId="0" fontId="5" fillId="2" borderId="4" xfId="0" applyFont="1" applyFill="1" applyBorder="1" applyAlignment="1">
      <alignment horizontal="right" vertical="center" wrapText="1"/>
    </xf>
    <xf numFmtId="0" fontId="0" fillId="16" borderId="4" xfId="0" applyFill="1" applyBorder="1"/>
    <xf numFmtId="9" fontId="89" fillId="2" borderId="0" xfId="0" applyNumberFormat="1" applyFont="1" applyFill="1"/>
    <xf numFmtId="0" fontId="89" fillId="2" borderId="0" xfId="0" applyFont="1" applyFill="1"/>
    <xf numFmtId="0" fontId="0" fillId="2" borderId="0" xfId="0" applyFill="1" applyAlignment="1">
      <alignment vertical="top" wrapText="1"/>
    </xf>
    <xf numFmtId="0" fontId="34" fillId="2" borderId="0" xfId="0" applyFont="1" applyFill="1" applyAlignment="1">
      <alignment vertical="center"/>
    </xf>
    <xf numFmtId="0" fontId="34" fillId="2" borderId="8" xfId="0" applyFont="1" applyFill="1" applyBorder="1" applyAlignment="1">
      <alignment vertical="center"/>
    </xf>
    <xf numFmtId="0" fontId="34" fillId="2" borderId="0" xfId="0" applyFont="1" applyFill="1" applyBorder="1" applyAlignment="1">
      <alignment vertical="center"/>
    </xf>
    <xf numFmtId="0" fontId="34" fillId="2" borderId="9" xfId="0" applyFont="1" applyFill="1" applyBorder="1" applyAlignment="1">
      <alignment vertical="center"/>
    </xf>
    <xf numFmtId="0" fontId="90" fillId="2" borderId="0" xfId="0" applyFont="1" applyFill="1"/>
    <xf numFmtId="0" fontId="0" fillId="2" borderId="0" xfId="0" applyFill="1" applyAlignment="1">
      <alignment horizontal="left" vertical="top" wrapText="1"/>
    </xf>
    <xf numFmtId="0" fontId="6" fillId="2" borderId="0" xfId="1" applyFont="1" applyFill="1" applyAlignment="1" applyProtection="1">
      <alignment horizontal="center"/>
    </xf>
    <xf numFmtId="0" fontId="4" fillId="2" borderId="0" xfId="0" applyFont="1" applyFill="1" applyBorder="1" applyAlignment="1">
      <alignment horizontal="center" vertical="center" wrapText="1"/>
    </xf>
    <xf numFmtId="0" fontId="30" fillId="2" borderId="0" xfId="0" applyFont="1" applyFill="1" applyProtection="1">
      <protection locked="0"/>
    </xf>
    <xf numFmtId="0" fontId="9" fillId="2" borderId="0" xfId="0" applyFont="1" applyFill="1" applyProtection="1">
      <protection locked="0"/>
    </xf>
    <xf numFmtId="0" fontId="9" fillId="2" borderId="6" xfId="0" applyFont="1" applyFill="1" applyBorder="1" applyProtection="1">
      <protection locked="0"/>
    </xf>
    <xf numFmtId="0" fontId="9" fillId="2" borderId="7" xfId="0" applyFont="1" applyFill="1" applyBorder="1" applyProtection="1">
      <protection locked="0"/>
    </xf>
    <xf numFmtId="0" fontId="9" fillId="2" borderId="0" xfId="0" applyFont="1" applyFill="1" applyBorder="1" applyProtection="1">
      <protection locked="0"/>
    </xf>
    <xf numFmtId="0" fontId="9" fillId="2" borderId="9" xfId="0" applyFont="1" applyFill="1" applyBorder="1" applyProtection="1">
      <protection locked="0"/>
    </xf>
    <xf numFmtId="0" fontId="10" fillId="2" borderId="11" xfId="0" applyFont="1" applyFill="1" applyBorder="1" applyProtection="1">
      <protection locked="0"/>
    </xf>
    <xf numFmtId="0" fontId="9" fillId="2" borderId="11" xfId="0" applyFont="1" applyFill="1" applyBorder="1" applyProtection="1">
      <protection locked="0"/>
    </xf>
    <xf numFmtId="0" fontId="9" fillId="2" borderId="12" xfId="0" applyFont="1" applyFill="1" applyBorder="1" applyProtection="1">
      <protection locked="0"/>
    </xf>
    <xf numFmtId="0" fontId="30" fillId="2" borderId="0" xfId="0" applyFont="1" applyFill="1" applyBorder="1" applyProtection="1">
      <protection locked="0"/>
    </xf>
    <xf numFmtId="0" fontId="49" fillId="2" borderId="0" xfId="0" applyFont="1" applyFill="1" applyBorder="1" applyAlignment="1" applyProtection="1">
      <alignment horizontal="center" vertical="top" wrapText="1"/>
      <protection locked="0"/>
    </xf>
    <xf numFmtId="0" fontId="9" fillId="2" borderId="0" xfId="0" applyFont="1" applyFill="1" applyBorder="1" applyAlignment="1" applyProtection="1">
      <alignment textRotation="45"/>
      <protection locked="0"/>
    </xf>
    <xf numFmtId="0" fontId="0" fillId="0" borderId="0" xfId="0" applyProtection="1">
      <protection locked="0"/>
    </xf>
    <xf numFmtId="0" fontId="9" fillId="2" borderId="0" xfId="0" applyFont="1" applyFill="1" applyBorder="1" applyAlignment="1" applyProtection="1">
      <protection locked="0"/>
    </xf>
    <xf numFmtId="0" fontId="9" fillId="2" borderId="0" xfId="0" applyFont="1" applyFill="1" applyBorder="1" applyAlignment="1" applyProtection="1">
      <alignment horizontal="center"/>
      <protection locked="0"/>
    </xf>
    <xf numFmtId="0" fontId="10" fillId="2" borderId="4" xfId="0" applyFont="1" applyFill="1" applyBorder="1" applyAlignment="1" applyProtection="1">
      <alignment horizontal="center" vertical="center"/>
      <protection locked="0"/>
    </xf>
    <xf numFmtId="0" fontId="10" fillId="2" borderId="29"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protection locked="0"/>
    </xf>
    <xf numFmtId="0" fontId="11" fillId="2" borderId="0" xfId="1" applyFont="1" applyFill="1" applyAlignment="1" applyProtection="1">
      <protection locked="0"/>
    </xf>
    <xf numFmtId="0" fontId="9" fillId="2" borderId="4" xfId="0" applyFont="1" applyFill="1" applyBorder="1" applyAlignment="1" applyProtection="1">
      <alignment horizontal="center"/>
      <protection locked="0"/>
    </xf>
    <xf numFmtId="0" fontId="0" fillId="2" borderId="0" xfId="0" applyFill="1" applyProtection="1">
      <protection locked="0"/>
    </xf>
    <xf numFmtId="0" fontId="12" fillId="2" borderId="0" xfId="0" applyFont="1" applyFill="1" applyProtection="1">
      <protection locked="0"/>
    </xf>
    <xf numFmtId="0" fontId="11" fillId="2" borderId="0" xfId="1" applyFont="1" applyFill="1" applyAlignment="1" applyProtection="1">
      <alignment horizontal="center"/>
      <protection locked="0"/>
    </xf>
    <xf numFmtId="0" fontId="9" fillId="2" borderId="4" xfId="0" applyFont="1" applyFill="1" applyBorder="1" applyProtection="1">
      <protection locked="0"/>
    </xf>
    <xf numFmtId="0" fontId="12" fillId="2" borderId="0" xfId="0" applyFont="1" applyFill="1" applyBorder="1" applyAlignment="1" applyProtection="1">
      <alignment horizontal="left"/>
      <protection locked="0"/>
    </xf>
    <xf numFmtId="0" fontId="0" fillId="2" borderId="5" xfId="0" applyFill="1" applyBorder="1" applyProtection="1">
      <protection locked="0"/>
    </xf>
    <xf numFmtId="0" fontId="0" fillId="2" borderId="6" xfId="0" applyFill="1" applyBorder="1" applyProtection="1">
      <protection locked="0"/>
    </xf>
    <xf numFmtId="0" fontId="0" fillId="2" borderId="8" xfId="0" applyFill="1" applyBorder="1" applyProtection="1">
      <protection locked="0"/>
    </xf>
    <xf numFmtId="0" fontId="0" fillId="2" borderId="0" xfId="0" applyFill="1" applyBorder="1" applyProtection="1">
      <protection locked="0"/>
    </xf>
    <xf numFmtId="0" fontId="0" fillId="2" borderId="9" xfId="0" applyFill="1" applyBorder="1" applyProtection="1">
      <protection locked="0"/>
    </xf>
    <xf numFmtId="0" fontId="0" fillId="2" borderId="10" xfId="0" applyFill="1" applyBorder="1" applyProtection="1">
      <protection locked="0"/>
    </xf>
    <xf numFmtId="0" fontId="0" fillId="2" borderId="11" xfId="0" applyFill="1" applyBorder="1" applyProtection="1">
      <protection locked="0"/>
    </xf>
    <xf numFmtId="0" fontId="0" fillId="2" borderId="12" xfId="0" applyFill="1" applyBorder="1" applyProtection="1">
      <protection locked="0"/>
    </xf>
    <xf numFmtId="0" fontId="4" fillId="2" borderId="0" xfId="0" applyFont="1" applyFill="1" applyProtection="1">
      <protection locked="0"/>
    </xf>
    <xf numFmtId="0" fontId="13" fillId="2" borderId="0" xfId="1" applyFont="1" applyFill="1" applyAlignment="1" applyProtection="1">
      <protection locked="0"/>
    </xf>
    <xf numFmtId="0" fontId="29" fillId="2" borderId="0" xfId="0" applyFont="1" applyFill="1" applyProtection="1">
      <protection locked="0"/>
    </xf>
    <xf numFmtId="0" fontId="35" fillId="2" borderId="0" xfId="0" applyFont="1" applyFill="1" applyBorder="1" applyProtection="1">
      <protection locked="0"/>
    </xf>
    <xf numFmtId="0" fontId="32" fillId="2" borderId="0" xfId="0" applyFont="1" applyFill="1" applyProtection="1">
      <protection locked="0"/>
    </xf>
    <xf numFmtId="0" fontId="19" fillId="2" borderId="0" xfId="0" applyFont="1" applyFill="1" applyAlignment="1" applyProtection="1">
      <alignment horizontal="left"/>
      <protection locked="0"/>
    </xf>
    <xf numFmtId="0" fontId="31" fillId="2" borderId="0" xfId="1" applyFont="1" applyFill="1" applyAlignment="1" applyProtection="1">
      <protection locked="0"/>
    </xf>
    <xf numFmtId="0" fontId="5" fillId="2" borderId="0" xfId="0" applyFont="1" applyFill="1" applyBorder="1" applyAlignment="1" applyProtection="1">
      <alignment vertical="center"/>
      <protection locked="0"/>
    </xf>
    <xf numFmtId="0" fontId="4" fillId="2" borderId="0" xfId="0" applyFont="1" applyFill="1" applyBorder="1" applyProtection="1">
      <protection locked="0"/>
    </xf>
    <xf numFmtId="0" fontId="5" fillId="2" borderId="0" xfId="0" applyFont="1" applyFill="1" applyBorder="1" applyAlignment="1" applyProtection="1">
      <alignment vertical="center" wrapText="1"/>
      <protection locked="0"/>
    </xf>
    <xf numFmtId="0" fontId="35" fillId="2" borderId="0" xfId="0" applyFont="1" applyFill="1" applyProtection="1">
      <protection locked="0"/>
    </xf>
    <xf numFmtId="0" fontId="16" fillId="0" borderId="0" xfId="0" applyFont="1" applyAlignment="1" applyProtection="1">
      <protection locked="0"/>
    </xf>
    <xf numFmtId="0" fontId="0" fillId="2" borderId="0" xfId="0" applyFill="1" applyAlignment="1" applyProtection="1">
      <alignment horizontal="left"/>
      <protection locked="0"/>
    </xf>
    <xf numFmtId="0" fontId="16" fillId="0" borderId="0" xfId="0" applyFont="1" applyAlignment="1" applyProtection="1">
      <alignment horizontal="left"/>
      <protection locked="0"/>
    </xf>
    <xf numFmtId="0" fontId="10" fillId="2" borderId="4" xfId="0" applyFont="1" applyFill="1" applyBorder="1" applyAlignment="1" applyProtection="1">
      <alignment horizontal="center" vertical="center" wrapText="1"/>
    </xf>
    <xf numFmtId="0" fontId="16" fillId="5" borderId="4" xfId="0" applyFont="1" applyFill="1" applyBorder="1" applyAlignment="1" applyProtection="1">
      <alignment horizontal="center" vertical="center"/>
    </xf>
    <xf numFmtId="0" fontId="10" fillId="5" borderId="4" xfId="0" applyFont="1" applyFill="1" applyBorder="1" applyAlignment="1" applyProtection="1">
      <alignment horizontal="center" vertical="center"/>
    </xf>
    <xf numFmtId="0" fontId="20" fillId="5" borderId="4" xfId="0" applyFont="1" applyFill="1" applyBorder="1" applyAlignment="1" applyProtection="1">
      <alignment horizontal="center" vertical="center" wrapText="1"/>
    </xf>
    <xf numFmtId="0" fontId="10" fillId="2" borderId="4" xfId="0" applyFont="1" applyFill="1" applyBorder="1" applyAlignment="1" applyProtection="1">
      <alignment horizontal="center" vertical="center"/>
    </xf>
    <xf numFmtId="0" fontId="0" fillId="2" borderId="0" xfId="0" applyFill="1" applyBorder="1" applyAlignment="1" applyProtection="1">
      <protection locked="0"/>
    </xf>
    <xf numFmtId="0" fontId="43" fillId="2" borderId="0" xfId="0" applyFont="1" applyFill="1" applyBorder="1" applyAlignment="1" applyProtection="1">
      <alignment horizontal="center" vertical="top" wrapText="1"/>
      <protection locked="0"/>
    </xf>
    <xf numFmtId="0" fontId="85" fillId="0" borderId="0" xfId="0" applyFont="1" applyAlignment="1" applyProtection="1">
      <alignment horizontal="center"/>
      <protection locked="0"/>
    </xf>
    <xf numFmtId="0" fontId="4" fillId="2" borderId="14" xfId="0" applyFont="1" applyFill="1" applyBorder="1" applyAlignment="1" applyProtection="1">
      <alignment horizontal="left" vertical="top" wrapText="1"/>
      <protection locked="0"/>
    </xf>
    <xf numFmtId="0" fontId="4" fillId="2" borderId="16" xfId="0" applyFont="1" applyFill="1" applyBorder="1" applyAlignment="1" applyProtection="1">
      <alignment horizontal="left" vertical="top" wrapText="1"/>
      <protection locked="0"/>
    </xf>
    <xf numFmtId="0" fontId="4" fillId="2" borderId="15"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center" wrapText="1"/>
      <protection locked="0"/>
    </xf>
    <xf numFmtId="0" fontId="4" fillId="2" borderId="0" xfId="0" applyFont="1" applyFill="1" applyBorder="1" applyAlignment="1" applyProtection="1">
      <alignment horizontal="left" vertical="center" wrapText="1"/>
      <protection locked="0"/>
    </xf>
    <xf numFmtId="0" fontId="4" fillId="2" borderId="0" xfId="0" applyFont="1" applyFill="1" applyBorder="1" applyAlignment="1" applyProtection="1">
      <alignment horizontal="center"/>
      <protection locked="0"/>
    </xf>
    <xf numFmtId="0" fontId="36" fillId="2" borderId="0" xfId="1" applyFont="1" applyFill="1" applyAlignment="1" applyProtection="1">
      <protection locked="0"/>
    </xf>
    <xf numFmtId="0" fontId="45" fillId="2" borderId="0" xfId="0" applyFont="1" applyFill="1" applyBorder="1" applyAlignment="1" applyProtection="1">
      <alignment horizontal="center" vertical="top" wrapText="1"/>
      <protection locked="0"/>
    </xf>
    <xf numFmtId="0" fontId="44" fillId="2" borderId="0" xfId="0" applyFont="1" applyFill="1" applyBorder="1" applyAlignment="1" applyProtection="1">
      <alignment horizontal="left" vertical="top" wrapText="1"/>
      <protection locked="0"/>
    </xf>
    <xf numFmtId="0" fontId="9" fillId="0" borderId="20" xfId="0" applyFont="1" applyBorder="1" applyAlignment="1" applyProtection="1">
      <protection locked="0"/>
    </xf>
    <xf numFmtId="0" fontId="15" fillId="2" borderId="0" xfId="0" applyFont="1" applyFill="1" applyAlignment="1" applyProtection="1">
      <protection locked="0"/>
    </xf>
    <xf numFmtId="0" fontId="17" fillId="0" borderId="20" xfId="0" applyFont="1" applyBorder="1" applyAlignment="1" applyProtection="1">
      <protection locked="0"/>
    </xf>
    <xf numFmtId="0" fontId="0" fillId="2" borderId="0" xfId="0" applyFill="1" applyBorder="1" applyAlignment="1" applyProtection="1">
      <alignment horizontal="center" vertical="center" wrapText="1"/>
      <protection locked="0"/>
    </xf>
    <xf numFmtId="0" fontId="0" fillId="2" borderId="0" xfId="0" applyFill="1" applyBorder="1" applyAlignment="1" applyProtection="1">
      <alignment horizontal="center"/>
      <protection locked="0"/>
    </xf>
    <xf numFmtId="0" fontId="4" fillId="2" borderId="0" xfId="0" applyFont="1" applyFill="1" applyBorder="1" applyAlignment="1" applyProtection="1">
      <alignment vertical="center" wrapText="1"/>
      <protection locked="0"/>
    </xf>
    <xf numFmtId="0" fontId="14" fillId="2" borderId="0" xfId="0" applyFont="1" applyFill="1" applyBorder="1" applyAlignment="1" applyProtection="1">
      <alignment vertical="center" wrapText="1"/>
      <protection locked="0"/>
    </xf>
    <xf numFmtId="0" fontId="14" fillId="2" borderId="0" xfId="0" applyFont="1" applyFill="1" applyBorder="1" applyAlignment="1" applyProtection="1">
      <alignment horizontal="center" vertical="center" wrapText="1"/>
      <protection locked="0"/>
    </xf>
    <xf numFmtId="0" fontId="0" fillId="2" borderId="0" xfId="0" applyFont="1" applyFill="1" applyBorder="1" applyProtection="1">
      <protection locked="0"/>
    </xf>
    <xf numFmtId="0" fontId="37" fillId="2" borderId="0" xfId="1" applyFont="1" applyFill="1" applyAlignment="1" applyProtection="1">
      <protection locked="0"/>
    </xf>
    <xf numFmtId="0" fontId="10" fillId="2" borderId="0" xfId="0" applyFont="1" applyFill="1" applyBorder="1" applyAlignment="1" applyProtection="1">
      <alignment vertical="center" wrapText="1"/>
      <protection locked="0"/>
    </xf>
    <xf numFmtId="0" fontId="18" fillId="2" borderId="0" xfId="0" applyFont="1" applyFill="1" applyProtection="1">
      <protection locked="0"/>
    </xf>
    <xf numFmtId="0" fontId="51" fillId="2" borderId="0" xfId="0" applyFont="1" applyFill="1" applyBorder="1" applyAlignment="1" applyProtection="1">
      <alignment horizontal="center" vertical="center" textRotation="90" wrapText="1"/>
      <protection locked="0"/>
    </xf>
    <xf numFmtId="0" fontId="8" fillId="2" borderId="0" xfId="0" applyFont="1" applyFill="1" applyBorder="1" applyAlignment="1" applyProtection="1">
      <alignment horizontal="center" vertical="center" wrapText="1"/>
      <protection locked="0"/>
    </xf>
    <xf numFmtId="166" fontId="8" fillId="2" borderId="0" xfId="0" applyNumberFormat="1" applyFont="1" applyFill="1" applyBorder="1" applyAlignment="1" applyProtection="1">
      <alignment horizontal="center" vertical="center" wrapText="1"/>
      <protection locked="0"/>
    </xf>
    <xf numFmtId="0" fontId="8" fillId="2" borderId="0" xfId="0" applyFont="1" applyFill="1" applyBorder="1" applyAlignment="1" applyProtection="1">
      <alignment vertical="center" wrapText="1"/>
      <protection locked="0"/>
    </xf>
    <xf numFmtId="0" fontId="33" fillId="2" borderId="0" xfId="0" applyFont="1" applyFill="1" applyProtection="1">
      <protection locked="0"/>
    </xf>
    <xf numFmtId="0" fontId="5" fillId="2" borderId="0" xfId="0" applyFont="1" applyFill="1" applyBorder="1" applyAlignment="1" applyProtection="1">
      <alignment horizontal="center" vertical="center" wrapText="1"/>
      <protection locked="0"/>
    </xf>
    <xf numFmtId="0" fontId="4" fillId="2" borderId="0" xfId="0" applyFont="1" applyFill="1" applyBorder="1" applyAlignment="1" applyProtection="1">
      <alignment horizontal="center" vertical="center" wrapText="1"/>
      <protection locked="0"/>
    </xf>
    <xf numFmtId="167" fontId="4" fillId="2" borderId="0" xfId="2" applyNumberFormat="1" applyFont="1" applyFill="1" applyBorder="1" applyAlignment="1" applyProtection="1">
      <alignment horizontal="left" vertical="top" wrapText="1"/>
      <protection locked="0"/>
    </xf>
    <xf numFmtId="0" fontId="6" fillId="2" borderId="0" xfId="1" applyFont="1" applyFill="1" applyAlignment="1" applyProtection="1">
      <alignment horizontal="center"/>
      <protection locked="0"/>
    </xf>
    <xf numFmtId="0" fontId="42" fillId="2" borderId="0" xfId="0" applyFont="1" applyFill="1" applyProtection="1">
      <protection locked="0"/>
    </xf>
    <xf numFmtId="0" fontId="10" fillId="2" borderId="0" xfId="0" applyFont="1" applyFill="1" applyBorder="1" applyAlignment="1" applyProtection="1">
      <alignment horizontal="center" vertical="center" wrapText="1"/>
      <protection locked="0"/>
    </xf>
    <xf numFmtId="9" fontId="89" fillId="2" borderId="0" xfId="0" applyNumberFormat="1" applyFont="1" applyFill="1" applyProtection="1">
      <protection locked="0"/>
    </xf>
    <xf numFmtId="0" fontId="89" fillId="2" borderId="0" xfId="0" applyFont="1" applyFill="1" applyProtection="1">
      <protection locked="0"/>
    </xf>
    <xf numFmtId="0" fontId="22" fillId="2" borderId="0" xfId="0" applyFont="1" applyFill="1" applyProtection="1">
      <protection locked="0"/>
    </xf>
    <xf numFmtId="0" fontId="34" fillId="2" borderId="0" xfId="0" applyFont="1" applyFill="1" applyAlignment="1" applyProtection="1">
      <alignment horizontal="center"/>
      <protection locked="0"/>
    </xf>
    <xf numFmtId="0" fontId="44" fillId="2" borderId="0" xfId="0" applyFont="1" applyFill="1" applyBorder="1" applyAlignment="1" applyProtection="1">
      <alignment horizontal="center" vertical="top" wrapText="1"/>
      <protection locked="0"/>
    </xf>
    <xf numFmtId="0" fontId="28" fillId="2" borderId="0" xfId="0" applyFont="1" applyFill="1" applyBorder="1" applyAlignment="1" applyProtection="1">
      <alignment horizontal="center" vertical="center" wrapText="1"/>
      <protection locked="0"/>
    </xf>
    <xf numFmtId="0" fontId="28" fillId="2" borderId="0" xfId="0" applyFont="1" applyFill="1" applyBorder="1" applyAlignment="1" applyProtection="1">
      <alignment horizontal="center" vertical="center"/>
      <protection locked="0"/>
    </xf>
    <xf numFmtId="0" fontId="27" fillId="2" borderId="0" xfId="0" applyFont="1" applyFill="1" applyBorder="1" applyAlignment="1" applyProtection="1">
      <alignment horizontal="center" vertical="center"/>
      <protection locked="0"/>
    </xf>
    <xf numFmtId="0" fontId="28" fillId="2" borderId="0" xfId="0" applyFont="1" applyFill="1" applyBorder="1" applyAlignment="1" applyProtection="1">
      <alignment vertical="center" wrapText="1"/>
      <protection locked="0"/>
    </xf>
    <xf numFmtId="0" fontId="46" fillId="5" borderId="4" xfId="0" applyFont="1" applyFill="1" applyBorder="1" applyAlignment="1" applyProtection="1">
      <alignment horizontal="center" vertical="center" wrapText="1"/>
    </xf>
    <xf numFmtId="0" fontId="4" fillId="2" borderId="0" xfId="0" applyFont="1" applyFill="1" applyAlignment="1" applyProtection="1">
      <alignment horizontal="left" vertical="center"/>
      <protection locked="0"/>
    </xf>
    <xf numFmtId="0" fontId="4" fillId="2" borderId="0" xfId="0" applyFont="1" applyFill="1" applyBorder="1" applyAlignment="1" applyProtection="1">
      <alignment horizontal="left" vertical="center"/>
      <protection locked="0"/>
    </xf>
    <xf numFmtId="0" fontId="15" fillId="2" borderId="0" xfId="0" applyFont="1" applyFill="1" applyAlignment="1" applyProtection="1">
      <alignment horizontal="left" vertical="center"/>
      <protection locked="0"/>
    </xf>
    <xf numFmtId="0" fontId="0" fillId="2" borderId="0" xfId="0" applyFill="1" applyProtection="1"/>
    <xf numFmtId="0" fontId="0" fillId="2" borderId="5" xfId="0" applyFill="1" applyBorder="1" applyProtection="1"/>
    <xf numFmtId="0" fontId="0" fillId="2" borderId="6" xfId="0" applyFill="1" applyBorder="1" applyProtection="1"/>
    <xf numFmtId="0" fontId="0" fillId="2" borderId="7" xfId="0" applyFill="1" applyBorder="1" applyProtection="1"/>
    <xf numFmtId="0" fontId="0" fillId="2" borderId="0" xfId="0" applyFill="1" applyBorder="1" applyProtection="1"/>
    <xf numFmtId="0" fontId="0" fillId="2" borderId="8" xfId="0" applyFill="1" applyBorder="1" applyProtection="1"/>
    <xf numFmtId="0" fontId="0" fillId="2" borderId="9" xfId="0" applyFill="1" applyBorder="1" applyProtection="1"/>
    <xf numFmtId="0" fontId="0" fillId="0" borderId="0" xfId="0" applyProtection="1"/>
    <xf numFmtId="0" fontId="4" fillId="2" borderId="0" xfId="0" applyFont="1" applyFill="1" applyProtection="1"/>
    <xf numFmtId="0" fontId="5" fillId="2" borderId="0" xfId="0" applyFont="1" applyFill="1" applyBorder="1" applyAlignment="1" applyProtection="1">
      <alignment vertical="center"/>
    </xf>
    <xf numFmtId="0" fontId="9" fillId="0" borderId="20" xfId="0" applyFont="1" applyBorder="1" applyAlignment="1" applyProtection="1"/>
    <xf numFmtId="0" fontId="15" fillId="2" borderId="0" xfId="0" applyFont="1" applyFill="1" applyAlignment="1" applyProtection="1"/>
    <xf numFmtId="0" fontId="4" fillId="2" borderId="0" xfId="0" applyFont="1" applyFill="1" applyBorder="1" applyProtection="1"/>
    <xf numFmtId="0" fontId="32" fillId="2" borderId="0" xfId="0" applyFont="1" applyFill="1" applyProtection="1"/>
    <xf numFmtId="0" fontId="12" fillId="2" borderId="0" xfId="0" applyFont="1" applyFill="1" applyProtection="1"/>
    <xf numFmtId="0" fontId="29" fillId="2" borderId="0" xfId="0" applyFont="1" applyFill="1" applyProtection="1"/>
    <xf numFmtId="168" fontId="62" fillId="2" borderId="0" xfId="2" applyNumberFormat="1" applyFont="1" applyFill="1" applyBorder="1" applyAlignment="1" applyProtection="1">
      <alignment horizontal="left" vertical="top" wrapText="1"/>
      <protection locked="0"/>
    </xf>
    <xf numFmtId="0" fontId="4" fillId="0" borderId="0" xfId="0" applyFont="1" applyFill="1" applyProtection="1">
      <protection locked="0"/>
    </xf>
    <xf numFmtId="0" fontId="5" fillId="2" borderId="0" xfId="0" applyFont="1" applyFill="1" applyBorder="1" applyAlignment="1" applyProtection="1">
      <alignment vertical="top" wrapText="1"/>
      <protection locked="0"/>
    </xf>
    <xf numFmtId="168" fontId="62" fillId="2" borderId="0" xfId="2" applyNumberFormat="1" applyFont="1" applyFill="1" applyBorder="1" applyAlignment="1" applyProtection="1">
      <alignment horizontal="left" vertical="top" wrapText="1"/>
    </xf>
    <xf numFmtId="0" fontId="35" fillId="2" borderId="0" xfId="0" applyFont="1" applyFill="1" applyProtection="1"/>
    <xf numFmtId="0" fontId="0" fillId="2" borderId="10" xfId="0" applyFill="1" applyBorder="1" applyProtection="1"/>
    <xf numFmtId="0" fontId="0" fillId="2" borderId="11" xfId="0" applyFill="1" applyBorder="1" applyProtection="1"/>
    <xf numFmtId="0" fontId="0" fillId="2" borderId="12" xfId="0" applyFill="1" applyBorder="1" applyProtection="1"/>
    <xf numFmtId="0" fontId="44" fillId="2" borderId="0" xfId="0" applyFont="1" applyFill="1" applyBorder="1" applyAlignment="1" applyProtection="1">
      <alignment vertical="center" wrapText="1"/>
    </xf>
    <xf numFmtId="0" fontId="50" fillId="2" borderId="0" xfId="0" applyFont="1" applyFill="1" applyProtection="1"/>
    <xf numFmtId="0" fontId="43" fillId="2" borderId="0" xfId="0" applyFont="1" applyFill="1" applyBorder="1" applyAlignment="1" applyProtection="1">
      <alignment vertical="top" wrapText="1"/>
      <protection locked="0"/>
    </xf>
    <xf numFmtId="0" fontId="44" fillId="2" borderId="0" xfId="0" applyFont="1" applyFill="1" applyBorder="1" applyAlignment="1" applyProtection="1">
      <alignment vertical="top" wrapText="1"/>
      <protection locked="0"/>
    </xf>
    <xf numFmtId="0" fontId="40" fillId="2" borderId="0" xfId="0" applyFont="1" applyFill="1" applyAlignment="1">
      <alignment horizontal="left" vertical="top" wrapText="1"/>
    </xf>
    <xf numFmtId="0" fontId="97" fillId="2" borderId="0" xfId="0" applyFont="1" applyFill="1" applyAlignment="1">
      <alignment horizontal="left" vertical="top" wrapText="1"/>
    </xf>
    <xf numFmtId="0" fontId="98" fillId="2" borderId="0" xfId="0" applyFont="1" applyFill="1"/>
    <xf numFmtId="0" fontId="40" fillId="2" borderId="0" xfId="0" applyFont="1" applyFill="1"/>
    <xf numFmtId="0" fontId="40" fillId="17" borderId="36" xfId="0" applyFont="1" applyFill="1" applyBorder="1" applyAlignment="1">
      <alignment horizontal="center" vertical="center"/>
    </xf>
    <xf numFmtId="0" fontId="99" fillId="0" borderId="0" xfId="0" applyFont="1" applyAlignment="1">
      <alignment horizontal="center"/>
    </xf>
    <xf numFmtId="0" fontId="96" fillId="2" borderId="0" xfId="0" applyFont="1" applyFill="1"/>
    <xf numFmtId="0" fontId="94" fillId="2" borderId="0" xfId="0" applyFont="1" applyFill="1"/>
    <xf numFmtId="1" fontId="17" fillId="3" borderId="4" xfId="0" applyNumberFormat="1" applyFont="1" applyFill="1" applyBorder="1" applyAlignment="1" applyProtection="1">
      <alignment horizontal="center" vertical="center" wrapText="1"/>
    </xf>
    <xf numFmtId="0" fontId="16" fillId="5" borderId="13" xfId="0" applyFont="1" applyFill="1" applyBorder="1" applyAlignment="1" applyProtection="1">
      <alignment horizontal="center" vertical="center"/>
    </xf>
    <xf numFmtId="0" fontId="17" fillId="0" borderId="4" xfId="0" applyFont="1" applyBorder="1" applyAlignment="1" applyProtection="1">
      <alignment horizontal="center" vertical="center" wrapText="1"/>
      <protection locked="0"/>
    </xf>
    <xf numFmtId="0" fontId="100" fillId="2" borderId="0" xfId="0" applyFont="1" applyFill="1" applyAlignment="1">
      <alignment horizontal="center"/>
    </xf>
    <xf numFmtId="0" fontId="97" fillId="2" borderId="0" xfId="0" applyFont="1" applyFill="1" applyAlignment="1">
      <alignment horizontal="left"/>
    </xf>
    <xf numFmtId="0" fontId="0" fillId="2" borderId="36" xfId="0" applyFill="1" applyBorder="1" applyProtection="1">
      <protection locked="0"/>
    </xf>
    <xf numFmtId="0" fontId="40" fillId="5" borderId="36" xfId="0" applyFont="1" applyFill="1" applyBorder="1" applyAlignment="1" applyProtection="1">
      <alignment horizontal="center" vertical="center" wrapText="1"/>
    </xf>
    <xf numFmtId="0" fontId="40" fillId="3" borderId="36" xfId="0" applyFont="1" applyFill="1" applyBorder="1" applyAlignment="1" applyProtection="1">
      <alignment horizontal="center" vertical="center" wrapText="1"/>
    </xf>
    <xf numFmtId="0" fontId="0" fillId="13" borderId="36" xfId="0" applyFill="1" applyBorder="1" applyProtection="1">
      <protection locked="0"/>
    </xf>
    <xf numFmtId="0" fontId="10" fillId="2" borderId="36" xfId="0" applyFont="1" applyFill="1" applyBorder="1" applyAlignment="1">
      <alignment horizontal="center" vertical="center"/>
    </xf>
    <xf numFmtId="0" fontId="9" fillId="2" borderId="36" xfId="0" applyFont="1" applyFill="1" applyBorder="1" applyAlignment="1">
      <alignment horizontal="center"/>
    </xf>
    <xf numFmtId="0" fontId="9" fillId="2" borderId="36" xfId="0" applyFont="1" applyFill="1" applyBorder="1" applyAlignment="1"/>
    <xf numFmtId="0" fontId="9" fillId="2" borderId="36" xfId="0" applyFont="1" applyFill="1" applyBorder="1"/>
    <xf numFmtId="0" fontId="5" fillId="3" borderId="36" xfId="0" applyFont="1" applyFill="1" applyBorder="1" applyAlignment="1">
      <alignment horizontal="center" vertical="center"/>
    </xf>
    <xf numFmtId="0" fontId="5" fillId="3" borderId="36" xfId="0" applyFont="1" applyFill="1" applyBorder="1" applyAlignment="1">
      <alignment horizontal="center" vertical="center" wrapText="1"/>
    </xf>
    <xf numFmtId="0" fontId="4" fillId="2" borderId="36" xfId="0" applyFont="1" applyFill="1" applyBorder="1" applyAlignment="1">
      <alignment vertical="top" wrapText="1"/>
    </xf>
    <xf numFmtId="0" fontId="4" fillId="2" borderId="36" xfId="0" applyFont="1" applyFill="1" applyBorder="1" applyAlignment="1">
      <alignment vertical="center" wrapText="1"/>
    </xf>
    <xf numFmtId="0" fontId="4" fillId="0" borderId="36" xfId="0" applyFont="1" applyBorder="1" applyAlignment="1">
      <alignment vertical="top"/>
    </xf>
    <xf numFmtId="0" fontId="16" fillId="3" borderId="36" xfId="0" applyFont="1" applyFill="1" applyBorder="1" applyAlignment="1">
      <alignment horizontal="center" vertical="center"/>
    </xf>
    <xf numFmtId="0" fontId="10" fillId="2" borderId="36" xfId="0" applyFont="1" applyFill="1" applyBorder="1" applyAlignment="1">
      <alignment horizontal="center" vertical="center" wrapText="1"/>
    </xf>
    <xf numFmtId="0" fontId="17" fillId="0" borderId="36" xfId="0" applyFont="1" applyBorder="1" applyAlignment="1">
      <alignment horizontal="center" vertical="center" wrapText="1"/>
    </xf>
    <xf numFmtId="1" fontId="17" fillId="0" borderId="36" xfId="0" applyNumberFormat="1" applyFont="1" applyBorder="1" applyAlignment="1">
      <alignment horizontal="center" vertical="center" wrapText="1"/>
    </xf>
    <xf numFmtId="0" fontId="4" fillId="2" borderId="36"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6" fillId="6" borderId="36" xfId="0" applyFont="1" applyFill="1" applyBorder="1" applyAlignment="1">
      <alignment horizontal="center" vertical="center" wrapText="1"/>
    </xf>
    <xf numFmtId="0" fontId="57" fillId="8" borderId="36" xfId="0" applyFont="1" applyFill="1" applyBorder="1" applyAlignment="1">
      <alignment horizontal="center" vertical="center" wrapText="1"/>
    </xf>
    <xf numFmtId="169" fontId="53" fillId="2" borderId="36" xfId="2" applyNumberFormat="1" applyFont="1" applyFill="1" applyBorder="1" applyAlignment="1">
      <alignment horizontal="center" vertical="center" wrapText="1"/>
    </xf>
    <xf numFmtId="169" fontId="53" fillId="2" borderId="36" xfId="0" applyNumberFormat="1" applyFont="1" applyFill="1" applyBorder="1" applyAlignment="1">
      <alignment horizontal="center" vertical="center" wrapText="1"/>
    </xf>
    <xf numFmtId="166" fontId="57" fillId="8" borderId="36" xfId="0" applyNumberFormat="1" applyFont="1" applyFill="1" applyBorder="1" applyAlignment="1">
      <alignment horizontal="center" vertical="center" wrapText="1"/>
    </xf>
    <xf numFmtId="169" fontId="53" fillId="3" borderId="36" xfId="2" applyNumberFormat="1" applyFont="1" applyFill="1" applyBorder="1" applyAlignment="1">
      <alignment horizontal="center" vertical="center" wrapText="1"/>
    </xf>
    <xf numFmtId="0" fontId="53" fillId="2" borderId="36" xfId="0" applyFont="1" applyFill="1" applyBorder="1" applyAlignment="1">
      <alignment horizontal="center" vertical="center" wrapText="1"/>
    </xf>
    <xf numFmtId="169" fontId="53" fillId="4" borderId="36" xfId="2" applyNumberFormat="1" applyFont="1" applyFill="1" applyBorder="1" applyAlignment="1">
      <alignment horizontal="center" vertical="center" wrapText="1"/>
    </xf>
    <xf numFmtId="0" fontId="8" fillId="3" borderId="36" xfId="0" applyFont="1" applyFill="1" applyBorder="1" applyAlignment="1">
      <alignment horizontal="center" vertical="center" wrapText="1"/>
    </xf>
    <xf numFmtId="0" fontId="101" fillId="3" borderId="36" xfId="0" applyFont="1" applyFill="1" applyBorder="1" applyAlignment="1">
      <alignment horizontal="center" vertical="center" wrapText="1"/>
    </xf>
    <xf numFmtId="0" fontId="46" fillId="6" borderId="36" xfId="0" applyFont="1" applyFill="1" applyBorder="1" applyAlignment="1">
      <alignment horizontal="center" vertical="center" wrapText="1"/>
    </xf>
    <xf numFmtId="0" fontId="102" fillId="8" borderId="36" xfId="0" applyFont="1" applyFill="1" applyBorder="1" applyAlignment="1">
      <alignment horizontal="center" vertical="center" wrapText="1"/>
    </xf>
    <xf numFmtId="169" fontId="103" fillId="2" borderId="36" xfId="2" applyNumberFormat="1" applyFont="1" applyFill="1" applyBorder="1" applyAlignment="1">
      <alignment horizontal="center" vertical="center" wrapText="1"/>
    </xf>
    <xf numFmtId="169" fontId="103" fillId="2" borderId="36" xfId="0" applyNumberFormat="1" applyFont="1" applyFill="1" applyBorder="1" applyAlignment="1">
      <alignment horizontal="center" vertical="center" wrapText="1"/>
    </xf>
    <xf numFmtId="166" fontId="102" fillId="8" borderId="36" xfId="0" applyNumberFormat="1" applyFont="1" applyFill="1" applyBorder="1" applyAlignment="1">
      <alignment horizontal="center" vertical="center" wrapText="1"/>
    </xf>
    <xf numFmtId="169" fontId="103" fillId="3" borderId="36" xfId="2" applyNumberFormat="1" applyFont="1" applyFill="1" applyBorder="1" applyAlignment="1">
      <alignment horizontal="center" vertical="center" wrapText="1"/>
    </xf>
    <xf numFmtId="0" fontId="103" fillId="2" borderId="36" xfId="0" applyFont="1" applyFill="1" applyBorder="1" applyAlignment="1">
      <alignment horizontal="center" vertical="center" wrapText="1"/>
    </xf>
    <xf numFmtId="169" fontId="103" fillId="4" borderId="36" xfId="2" applyNumberFormat="1" applyFont="1" applyFill="1" applyBorder="1" applyAlignment="1">
      <alignment horizontal="center" vertical="center" wrapText="1"/>
    </xf>
    <xf numFmtId="0" fontId="104" fillId="3" borderId="36" xfId="0" applyFont="1" applyFill="1" applyBorder="1" applyAlignment="1">
      <alignment horizontal="center" vertical="center" wrapText="1"/>
    </xf>
    <xf numFmtId="0" fontId="105" fillId="6" borderId="36" xfId="0" applyFont="1" applyFill="1" applyBorder="1" applyAlignment="1">
      <alignment horizontal="center" vertical="center" wrapText="1"/>
    </xf>
    <xf numFmtId="0" fontId="72" fillId="8" borderId="36" xfId="0" applyFont="1" applyFill="1" applyBorder="1" applyAlignment="1">
      <alignment horizontal="center" vertical="center" wrapText="1"/>
    </xf>
    <xf numFmtId="169" fontId="62" fillId="2" borderId="36" xfId="2" applyNumberFormat="1" applyFont="1" applyFill="1" applyBorder="1" applyAlignment="1">
      <alignment horizontal="center" vertical="center" wrapText="1"/>
    </xf>
    <xf numFmtId="169" fontId="62" fillId="2" borderId="36" xfId="0" applyNumberFormat="1" applyFont="1" applyFill="1" applyBorder="1" applyAlignment="1">
      <alignment horizontal="center" vertical="center" wrapText="1"/>
    </xf>
    <xf numFmtId="166" fontId="72" fillId="8" borderId="36" xfId="0" applyNumberFormat="1" applyFont="1" applyFill="1" applyBorder="1" applyAlignment="1">
      <alignment horizontal="center" vertical="center" wrapText="1"/>
    </xf>
    <xf numFmtId="169" fontId="62" fillId="3" borderId="36" xfId="2" applyNumberFormat="1" applyFont="1" applyFill="1" applyBorder="1" applyAlignment="1">
      <alignment horizontal="center" vertical="center" wrapText="1"/>
    </xf>
    <xf numFmtId="0" fontId="62" fillId="2" borderId="36" xfId="0" applyFont="1" applyFill="1" applyBorder="1" applyAlignment="1">
      <alignment horizontal="center" vertical="center" wrapText="1"/>
    </xf>
    <xf numFmtId="169" fontId="62" fillId="4" borderId="36" xfId="2" applyNumberFormat="1" applyFont="1" applyFill="1" applyBorder="1" applyAlignment="1">
      <alignment horizontal="center" vertical="center" wrapText="1"/>
    </xf>
    <xf numFmtId="169" fontId="54" fillId="2" borderId="36" xfId="0" applyNumberFormat="1" applyFont="1" applyFill="1" applyBorder="1" applyAlignment="1">
      <alignment horizontal="center" vertical="center" wrapText="1"/>
    </xf>
    <xf numFmtId="0" fontId="54" fillId="2" borderId="36" xfId="0" applyNumberFormat="1" applyFont="1" applyFill="1" applyBorder="1" applyAlignment="1">
      <alignment horizontal="center" vertical="center" wrapText="1"/>
    </xf>
    <xf numFmtId="169" fontId="63" fillId="2" borderId="36" xfId="0" applyNumberFormat="1" applyFont="1" applyFill="1" applyBorder="1" applyAlignment="1">
      <alignment horizontal="center" vertical="top" wrapText="1"/>
    </xf>
    <xf numFmtId="0" fontId="63" fillId="2" borderId="36" xfId="0" applyNumberFormat="1" applyFont="1" applyFill="1" applyBorder="1" applyAlignment="1">
      <alignment horizontal="center" vertical="top" wrapText="1"/>
    </xf>
    <xf numFmtId="0" fontId="46" fillId="3" borderId="36" xfId="0" applyFont="1" applyFill="1" applyBorder="1" applyAlignment="1">
      <alignment horizontal="center" vertical="center" wrapText="1"/>
    </xf>
    <xf numFmtId="0" fontId="0" fillId="2" borderId="36" xfId="0" applyFill="1" applyBorder="1" applyAlignment="1"/>
    <xf numFmtId="0" fontId="5" fillId="3" borderId="36" xfId="0" applyFont="1" applyFill="1" applyBorder="1" applyAlignment="1">
      <alignment vertical="center"/>
    </xf>
    <xf numFmtId="0" fontId="5" fillId="3" borderId="36" xfId="0" applyFont="1" applyFill="1" applyBorder="1" applyAlignment="1">
      <alignment vertical="center" wrapText="1"/>
    </xf>
    <xf numFmtId="0" fontId="12" fillId="2" borderId="36" xfId="0" applyFont="1" applyFill="1" applyBorder="1" applyAlignment="1">
      <alignment horizontal="center" vertical="center" wrapText="1"/>
    </xf>
    <xf numFmtId="0" fontId="75" fillId="2" borderId="36"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36" xfId="0" applyFont="1" applyFill="1" applyBorder="1" applyAlignment="1">
      <alignment horizontal="center" vertical="center" wrapText="1"/>
    </xf>
    <xf numFmtId="0" fontId="28" fillId="2" borderId="36" xfId="0" applyFont="1" applyFill="1" applyBorder="1" applyAlignment="1">
      <alignment horizontal="center" vertical="center"/>
    </xf>
    <xf numFmtId="0" fontId="16" fillId="2" borderId="36" xfId="0" applyFont="1" applyFill="1" applyBorder="1" applyAlignment="1">
      <alignment horizontal="center" vertical="center"/>
    </xf>
    <xf numFmtId="0" fontId="77" fillId="2" borderId="36" xfId="0" applyFont="1" applyFill="1" applyBorder="1" applyAlignment="1">
      <alignment horizontal="center" vertical="center"/>
    </xf>
    <xf numFmtId="0" fontId="55" fillId="0" borderId="36" xfId="0" applyFont="1" applyFill="1" applyBorder="1" applyAlignment="1">
      <alignment horizontal="center" vertical="center" wrapText="1"/>
    </xf>
    <xf numFmtId="0" fontId="0" fillId="2" borderId="36" xfId="0" applyFill="1" applyBorder="1"/>
    <xf numFmtId="169" fontId="53" fillId="0" borderId="36" xfId="2" applyNumberFormat="1" applyFont="1" applyFill="1" applyBorder="1" applyAlignment="1">
      <alignment horizontal="center" vertical="center" wrapText="1"/>
    </xf>
    <xf numFmtId="169" fontId="53" fillId="14" borderId="36" xfId="2" applyNumberFormat="1" applyFont="1" applyFill="1" applyBorder="1" applyAlignment="1">
      <alignment horizontal="center" vertical="center" wrapText="1"/>
    </xf>
    <xf numFmtId="0" fontId="0" fillId="0" borderId="36" xfId="0" applyFill="1" applyBorder="1"/>
    <xf numFmtId="10" fontId="5" fillId="2" borderId="36" xfId="0" applyNumberFormat="1" applyFont="1" applyFill="1" applyBorder="1" applyAlignment="1">
      <alignment horizontal="center" vertical="center" wrapText="1"/>
    </xf>
    <xf numFmtId="164" fontId="5" fillId="2" borderId="36" xfId="0" applyNumberFormat="1" applyFont="1" applyFill="1" applyBorder="1" applyAlignment="1">
      <alignment horizontal="center" vertical="center" wrapText="1"/>
    </xf>
    <xf numFmtId="164" fontId="5" fillId="6" borderId="36" xfId="0" applyNumberFormat="1" applyFont="1" applyFill="1" applyBorder="1" applyAlignment="1">
      <alignment horizontal="center" vertical="center" wrapText="1"/>
    </xf>
    <xf numFmtId="9" fontId="5" fillId="2" borderId="29" xfId="0" applyNumberFormat="1" applyFont="1" applyFill="1" applyBorder="1" applyAlignment="1">
      <alignment horizontal="center" vertical="center" wrapText="1"/>
    </xf>
    <xf numFmtId="0" fontId="103" fillId="2" borderId="36" xfId="0" applyFont="1" applyFill="1" applyBorder="1" applyAlignment="1">
      <alignment vertical="center" wrapText="1"/>
    </xf>
    <xf numFmtId="167" fontId="103" fillId="2" borderId="36" xfId="2" applyNumberFormat="1" applyFont="1" applyFill="1" applyBorder="1" applyAlignment="1">
      <alignment horizontal="left" vertical="top" wrapText="1"/>
    </xf>
    <xf numFmtId="168" fontId="103" fillId="2" borderId="36" xfId="0" applyNumberFormat="1" applyFont="1" applyFill="1" applyBorder="1" applyAlignment="1">
      <alignment vertical="center" wrapText="1"/>
    </xf>
    <xf numFmtId="167" fontId="103" fillId="3" borderId="36" xfId="2" applyNumberFormat="1" applyFont="1" applyFill="1" applyBorder="1" applyAlignment="1">
      <alignment horizontal="left" vertical="top" wrapText="1"/>
    </xf>
    <xf numFmtId="0" fontId="103" fillId="4" borderId="36" xfId="0" applyFont="1" applyFill="1" applyBorder="1" applyAlignment="1">
      <alignment horizontal="center" vertical="center" wrapText="1"/>
    </xf>
    <xf numFmtId="0" fontId="103" fillId="4" borderId="36" xfId="0" applyFont="1" applyFill="1" applyBorder="1" applyAlignment="1">
      <alignment vertical="center" wrapText="1"/>
    </xf>
    <xf numFmtId="167" fontId="103" fillId="4" borderId="36" xfId="2" applyNumberFormat="1" applyFont="1" applyFill="1" applyBorder="1" applyAlignment="1">
      <alignment horizontal="left" vertical="top" wrapText="1"/>
    </xf>
    <xf numFmtId="168" fontId="103" fillId="4" borderId="36" xfId="2" applyNumberFormat="1" applyFont="1" applyFill="1" applyBorder="1" applyAlignment="1">
      <alignment horizontal="left" vertical="top" wrapText="1"/>
    </xf>
    <xf numFmtId="0" fontId="0" fillId="2" borderId="4" xfId="0" applyFill="1" applyBorder="1" applyAlignment="1">
      <alignment horizontal="center" vertical="center" wrapText="1"/>
    </xf>
    <xf numFmtId="0" fontId="40" fillId="2" borderId="4" xfId="0" applyFont="1" applyFill="1" applyBorder="1" applyAlignment="1">
      <alignment horizontal="center" vertical="center" wrapText="1"/>
    </xf>
    <xf numFmtId="0" fontId="40" fillId="4" borderId="4" xfId="0" applyFont="1" applyFill="1" applyBorder="1" applyAlignment="1">
      <alignment horizontal="center" vertical="center" wrapText="1"/>
    </xf>
    <xf numFmtId="0" fontId="21" fillId="8" borderId="14" xfId="0" applyFont="1" applyFill="1" applyBorder="1" applyAlignment="1">
      <alignment horizontal="center" vertical="center"/>
    </xf>
    <xf numFmtId="0" fontId="21" fillId="8" borderId="16" xfId="0" applyFont="1" applyFill="1" applyBorder="1" applyAlignment="1">
      <alignment horizontal="center" vertical="center"/>
    </xf>
    <xf numFmtId="0" fontId="24" fillId="8" borderId="15" xfId="0" applyFont="1" applyFill="1" applyBorder="1" applyAlignment="1">
      <alignment horizontal="center" vertical="center" wrapText="1"/>
    </xf>
    <xf numFmtId="0" fontId="106" fillId="2" borderId="0" xfId="0" applyFont="1" applyFill="1" applyBorder="1"/>
    <xf numFmtId="0" fontId="107" fillId="18" borderId="0" xfId="0" applyFont="1" applyFill="1" applyBorder="1" applyAlignment="1"/>
    <xf numFmtId="0" fontId="102" fillId="18" borderId="0" xfId="0" applyFont="1" applyFill="1"/>
    <xf numFmtId="0" fontId="6" fillId="2" borderId="0" xfId="1" applyFont="1" applyFill="1" applyAlignment="1" applyProtection="1">
      <alignment horizontal="center"/>
      <protection locked="0"/>
    </xf>
    <xf numFmtId="0" fontId="4" fillId="2" borderId="0" xfId="0" applyFont="1" applyFill="1" applyAlignment="1">
      <alignment wrapText="1"/>
    </xf>
    <xf numFmtId="0" fontId="26" fillId="2" borderId="0" xfId="0" applyFont="1" applyFill="1" applyProtection="1">
      <protection locked="0"/>
    </xf>
    <xf numFmtId="0" fontId="26" fillId="2" borderId="36" xfId="0" applyFont="1" applyFill="1" applyBorder="1" applyProtection="1">
      <protection locked="0"/>
    </xf>
    <xf numFmtId="0" fontId="26" fillId="0" borderId="36" xfId="0" applyFont="1" applyFill="1" applyBorder="1" applyProtection="1">
      <protection locked="0"/>
    </xf>
    <xf numFmtId="0" fontId="26" fillId="0" borderId="0" xfId="0" applyFont="1" applyFill="1" applyProtection="1">
      <protection locked="0"/>
    </xf>
    <xf numFmtId="0" fontId="26" fillId="2" borderId="0" xfId="0" applyFont="1" applyFill="1" applyBorder="1" applyProtection="1">
      <protection locked="0"/>
    </xf>
    <xf numFmtId="10" fontId="95" fillId="3" borderId="36" xfId="0" applyNumberFormat="1" applyFont="1" applyFill="1" applyBorder="1" applyAlignment="1" applyProtection="1">
      <alignment horizontal="center" vertical="center" wrapText="1"/>
    </xf>
    <xf numFmtId="8" fontId="95" fillId="3" borderId="36" xfId="0" applyNumberFormat="1" applyFont="1" applyFill="1" applyBorder="1" applyAlignment="1" applyProtection="1">
      <alignment horizontal="center" vertical="center" wrapText="1"/>
    </xf>
    <xf numFmtId="164" fontId="95" fillId="3" borderId="36" xfId="0" applyNumberFormat="1" applyFont="1" applyFill="1" applyBorder="1" applyAlignment="1" applyProtection="1">
      <alignment horizontal="center" vertical="center" wrapText="1"/>
    </xf>
    <xf numFmtId="0" fontId="111" fillId="2" borderId="0" xfId="0" applyFont="1" applyFill="1" applyProtection="1">
      <protection locked="0"/>
    </xf>
    <xf numFmtId="8" fontId="77" fillId="2" borderId="36" xfId="0" applyNumberFormat="1" applyFont="1" applyFill="1" applyBorder="1" applyProtection="1">
      <protection locked="0"/>
    </xf>
    <xf numFmtId="0" fontId="77" fillId="11" borderId="36" xfId="0" applyFont="1" applyFill="1" applyBorder="1" applyAlignment="1" applyProtection="1">
      <alignment horizontal="center"/>
      <protection locked="0"/>
    </xf>
    <xf numFmtId="0" fontId="10" fillId="5" borderId="4" xfId="0" applyFont="1" applyFill="1" applyBorder="1" applyAlignment="1" applyProtection="1">
      <alignment vertical="center" wrapText="1"/>
    </xf>
    <xf numFmtId="0" fontId="10" fillId="5" borderId="4" xfId="0" applyFont="1" applyFill="1" applyBorder="1" applyAlignment="1" applyProtection="1">
      <alignment vertical="top" wrapText="1"/>
    </xf>
    <xf numFmtId="0" fontId="10" fillId="2" borderId="4" xfId="0"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10" fillId="7" borderId="4" xfId="0" applyFont="1" applyFill="1" applyBorder="1" applyAlignment="1" applyProtection="1">
      <alignment vertical="center" wrapText="1"/>
      <protection locked="0"/>
    </xf>
    <xf numFmtId="0" fontId="10" fillId="5" borderId="4" xfId="0" applyFont="1" applyFill="1" applyBorder="1" applyAlignment="1" applyProtection="1">
      <alignment horizontal="center" vertical="center" wrapText="1"/>
    </xf>
    <xf numFmtId="0" fontId="114" fillId="5" borderId="4" xfId="0" applyFont="1" applyFill="1" applyBorder="1" applyAlignment="1" applyProtection="1">
      <alignment horizontal="center" vertical="center" wrapText="1"/>
    </xf>
    <xf numFmtId="0" fontId="35" fillId="19" borderId="0" xfId="0" applyFont="1" applyFill="1" applyAlignment="1" applyProtection="1">
      <alignment horizontal="center" vertical="top"/>
      <protection locked="0"/>
    </xf>
    <xf numFmtId="0" fontId="11" fillId="5" borderId="36" xfId="0" applyFont="1" applyFill="1" applyBorder="1" applyAlignment="1" applyProtection="1">
      <alignment horizontal="center" vertical="center" wrapText="1"/>
    </xf>
    <xf numFmtId="0" fontId="9" fillId="2" borderId="36" xfId="0" applyFont="1" applyFill="1" applyBorder="1" applyAlignment="1" applyProtection="1">
      <alignment horizontal="center" vertical="center" wrapText="1"/>
      <protection locked="0"/>
    </xf>
    <xf numFmtId="0" fontId="10" fillId="5" borderId="36" xfId="0" applyFont="1" applyFill="1" applyBorder="1" applyAlignment="1" applyProtection="1">
      <alignment horizontal="center" vertical="center" wrapText="1"/>
      <protection locked="0"/>
    </xf>
    <xf numFmtId="0" fontId="0" fillId="0" borderId="8" xfId="0" applyFill="1" applyBorder="1" applyAlignment="1" applyProtection="1">
      <protection locked="0"/>
    </xf>
    <xf numFmtId="0" fontId="0" fillId="0" borderId="0" xfId="0" applyFill="1" applyBorder="1" applyAlignment="1" applyProtection="1">
      <protection locked="0"/>
    </xf>
    <xf numFmtId="0" fontId="44" fillId="2" borderId="0" xfId="1" applyFont="1" applyFill="1" applyAlignment="1" applyProtection="1">
      <alignment horizontal="center"/>
      <protection locked="0"/>
    </xf>
    <xf numFmtId="0" fontId="10" fillId="5" borderId="4" xfId="0" applyFont="1" applyFill="1" applyBorder="1" applyAlignment="1" applyProtection="1">
      <alignment horizontal="center" vertical="center" wrapText="1"/>
    </xf>
    <xf numFmtId="0" fontId="10" fillId="5" borderId="36" xfId="0"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wrapText="1"/>
      <protection locked="0"/>
    </xf>
    <xf numFmtId="0" fontId="10" fillId="5" borderId="36" xfId="0" applyFont="1" applyFill="1" applyBorder="1" applyAlignment="1" applyProtection="1">
      <alignment horizontal="center" vertical="center" wrapText="1"/>
    </xf>
    <xf numFmtId="0" fontId="11" fillId="5" borderId="36" xfId="0" applyFont="1" applyFill="1" applyBorder="1" applyAlignment="1" applyProtection="1">
      <alignment horizontal="center" vertical="center" wrapText="1"/>
    </xf>
    <xf numFmtId="0" fontId="35" fillId="19" borderId="0" xfId="0" applyFont="1" applyFill="1" applyAlignment="1" applyProtection="1">
      <alignment horizontal="center" vertical="top"/>
      <protection locked="0"/>
    </xf>
    <xf numFmtId="0" fontId="4" fillId="2" borderId="4" xfId="0" applyFont="1" applyFill="1" applyBorder="1" applyAlignment="1" applyProtection="1">
      <alignment horizontal="center" vertical="center"/>
      <protection locked="0"/>
    </xf>
    <xf numFmtId="0" fontId="40" fillId="5" borderId="36" xfId="0" applyFont="1" applyFill="1" applyBorder="1" applyAlignment="1" applyProtection="1">
      <alignment horizontal="center" vertical="center"/>
    </xf>
    <xf numFmtId="3" fontId="9" fillId="2" borderId="4" xfId="0" applyNumberFormat="1" applyFont="1" applyFill="1" applyBorder="1" applyAlignment="1" applyProtection="1">
      <alignment vertical="center" wrapText="1"/>
      <protection locked="0"/>
    </xf>
    <xf numFmtId="3" fontId="9" fillId="3" borderId="4" xfId="0" applyNumberFormat="1" applyFont="1" applyFill="1" applyBorder="1" applyAlignment="1" applyProtection="1">
      <alignment vertical="center" wrapText="1"/>
    </xf>
    <xf numFmtId="3" fontId="9" fillId="0" borderId="4" xfId="0" applyNumberFormat="1" applyFont="1" applyBorder="1" applyAlignment="1" applyProtection="1">
      <alignment vertical="center"/>
      <protection locked="0"/>
    </xf>
    <xf numFmtId="3" fontId="9" fillId="3" borderId="4" xfId="0" applyNumberFormat="1" applyFont="1" applyFill="1" applyBorder="1" applyAlignment="1" applyProtection="1">
      <alignment vertical="center"/>
    </xf>
    <xf numFmtId="3" fontId="30" fillId="2" borderId="4" xfId="0" applyNumberFormat="1" applyFont="1" applyFill="1" applyBorder="1" applyAlignment="1" applyProtection="1">
      <alignment vertical="center" wrapText="1"/>
      <protection locked="0"/>
    </xf>
    <xf numFmtId="3" fontId="10" fillId="2" borderId="4" xfId="0" applyNumberFormat="1" applyFont="1" applyFill="1" applyBorder="1" applyAlignment="1" applyProtection="1">
      <alignment vertical="center" wrapText="1"/>
      <protection locked="0"/>
    </xf>
    <xf numFmtId="0" fontId="12" fillId="2" borderId="0" xfId="0" applyFont="1" applyFill="1" applyAlignment="1" applyProtection="1">
      <alignment vertical="top"/>
      <protection locked="0"/>
    </xf>
    <xf numFmtId="0" fontId="17" fillId="0" borderId="0" xfId="0" applyFont="1" applyBorder="1" applyAlignment="1" applyProtection="1">
      <protection locked="0"/>
    </xf>
    <xf numFmtId="0" fontId="79" fillId="2" borderId="8" xfId="0" applyFont="1" applyFill="1" applyBorder="1" applyAlignment="1" applyProtection="1">
      <alignment vertical="top" wrapText="1"/>
    </xf>
    <xf numFmtId="0" fontId="79" fillId="2" borderId="0" xfId="0" applyFont="1" applyFill="1" applyBorder="1" applyAlignment="1" applyProtection="1">
      <alignment vertical="top" wrapText="1"/>
    </xf>
    <xf numFmtId="0" fontId="116" fillId="2" borderId="36" xfId="0" applyFont="1" applyFill="1" applyBorder="1" applyAlignment="1" applyProtection="1">
      <alignment horizontal="center" vertical="center" wrapText="1"/>
      <protection locked="0"/>
    </xf>
    <xf numFmtId="0" fontId="116" fillId="2" borderId="36" xfId="0" applyFont="1" applyFill="1" applyBorder="1" applyAlignment="1" applyProtection="1">
      <alignment horizontal="center" vertical="center" wrapText="1"/>
      <protection locked="0"/>
    </xf>
    <xf numFmtId="0" fontId="116" fillId="2" borderId="38" xfId="0" applyFont="1" applyFill="1" applyBorder="1" applyAlignment="1" applyProtection="1">
      <alignment horizontal="center" vertical="center" wrapText="1"/>
      <protection locked="0"/>
    </xf>
    <xf numFmtId="0" fontId="48" fillId="5" borderId="36" xfId="0" applyFont="1" applyFill="1" applyBorder="1" applyAlignment="1" applyProtection="1">
      <alignment horizontal="center" vertical="center" wrapText="1"/>
    </xf>
    <xf numFmtId="0" fontId="116" fillId="2" borderId="38" xfId="0" applyFont="1" applyFill="1" applyBorder="1" applyAlignment="1" applyProtection="1">
      <alignment horizontal="center" vertical="center" wrapText="1"/>
      <protection locked="0"/>
    </xf>
    <xf numFmtId="0" fontId="17" fillId="8" borderId="36" xfId="0" applyFont="1" applyFill="1" applyBorder="1" applyAlignment="1" applyProtection="1">
      <alignment horizontal="center" vertical="center" wrapText="1"/>
    </xf>
    <xf numFmtId="0" fontId="18" fillId="2" borderId="0" xfId="0" applyFont="1" applyFill="1" applyBorder="1" applyProtection="1">
      <protection locked="0"/>
    </xf>
    <xf numFmtId="0" fontId="118" fillId="2" borderId="0" xfId="0" applyFont="1" applyFill="1" applyProtection="1">
      <protection locked="0"/>
    </xf>
    <xf numFmtId="0" fontId="118" fillId="2" borderId="0" xfId="0" applyFont="1" applyFill="1" applyBorder="1" applyProtection="1">
      <protection locked="0"/>
    </xf>
    <xf numFmtId="167" fontId="9" fillId="2" borderId="36" xfId="2" applyNumberFormat="1" applyFont="1" applyFill="1" applyBorder="1" applyAlignment="1" applyProtection="1">
      <alignment horizontal="center" vertical="center" wrapText="1"/>
    </xf>
    <xf numFmtId="167" fontId="9" fillId="3" borderId="36" xfId="2" applyNumberFormat="1" applyFont="1" applyFill="1" applyBorder="1" applyAlignment="1" applyProtection="1">
      <alignment horizontal="center" vertical="center" wrapText="1"/>
    </xf>
    <xf numFmtId="167" fontId="9" fillId="2" borderId="36" xfId="0" applyNumberFormat="1" applyFont="1" applyFill="1" applyBorder="1" applyAlignment="1" applyProtection="1">
      <alignment horizontal="center" vertical="center" wrapText="1"/>
    </xf>
    <xf numFmtId="167" fontId="8" fillId="3" borderId="36" xfId="2" applyNumberFormat="1" applyFont="1" applyFill="1" applyBorder="1" applyAlignment="1" applyProtection="1">
      <alignment horizontal="center" vertical="center" wrapText="1"/>
    </xf>
    <xf numFmtId="167" fontId="9" fillId="2" borderId="36" xfId="0" applyNumberFormat="1" applyFont="1" applyFill="1" applyBorder="1" applyAlignment="1" applyProtection="1">
      <alignment horizontal="center" vertical="center" wrapText="1"/>
      <protection locked="0"/>
    </xf>
    <xf numFmtId="167" fontId="9" fillId="2" borderId="4" xfId="0" applyNumberFormat="1" applyFont="1" applyFill="1" applyBorder="1" applyAlignment="1" applyProtection="1">
      <alignment horizontal="right" vertical="center" wrapText="1"/>
      <protection locked="0"/>
    </xf>
    <xf numFmtId="167" fontId="10" fillId="2" borderId="4" xfId="0" applyNumberFormat="1" applyFont="1" applyFill="1" applyBorder="1" applyAlignment="1" applyProtection="1">
      <alignment horizontal="right" vertical="center" wrapText="1"/>
      <protection locked="0"/>
    </xf>
    <xf numFmtId="3" fontId="9" fillId="2" borderId="4" xfId="0" applyNumberFormat="1" applyFont="1" applyFill="1" applyBorder="1" applyAlignment="1" applyProtection="1">
      <alignment horizontal="right" vertical="center" wrapText="1"/>
      <protection locked="0"/>
    </xf>
    <xf numFmtId="167" fontId="9" fillId="0" borderId="4" xfId="0" applyNumberFormat="1" applyFont="1" applyFill="1" applyBorder="1" applyAlignment="1" applyProtection="1">
      <alignment horizontal="right" vertical="center" wrapText="1"/>
    </xf>
    <xf numFmtId="3" fontId="9" fillId="0" borderId="4" xfId="0" applyNumberFormat="1" applyFont="1" applyFill="1" applyBorder="1" applyAlignment="1" applyProtection="1">
      <alignment horizontal="right" vertical="center" wrapText="1"/>
      <protection locked="0"/>
    </xf>
    <xf numFmtId="3" fontId="5" fillId="3" borderId="4" xfId="0" applyNumberFormat="1" applyFont="1" applyFill="1" applyBorder="1" applyAlignment="1" applyProtection="1">
      <alignment vertical="center" wrapText="1"/>
    </xf>
    <xf numFmtId="3" fontId="0" fillId="2" borderId="4" xfId="0" applyNumberFormat="1" applyFill="1" applyBorder="1" applyAlignment="1" applyProtection="1">
      <alignment vertical="center"/>
      <protection locked="0"/>
    </xf>
    <xf numFmtId="0" fontId="16" fillId="2" borderId="4" xfId="0" applyFont="1" applyFill="1" applyBorder="1" applyAlignment="1" applyProtection="1">
      <alignment horizontal="center" vertical="center" wrapText="1"/>
      <protection locked="0"/>
    </xf>
    <xf numFmtId="169" fontId="4" fillId="2" borderId="4" xfId="0" applyNumberFormat="1" applyFont="1" applyFill="1" applyBorder="1" applyAlignment="1" applyProtection="1">
      <alignment horizontal="center" vertical="center" wrapText="1"/>
      <protection locked="0"/>
    </xf>
    <xf numFmtId="0" fontId="17" fillId="2" borderId="4" xfId="0" applyFont="1" applyFill="1" applyBorder="1" applyAlignment="1" applyProtection="1">
      <alignment horizontal="center" vertical="center"/>
      <protection locked="0"/>
    </xf>
    <xf numFmtId="0" fontId="16" fillId="2" borderId="4" xfId="0" applyFont="1" applyFill="1" applyBorder="1" applyAlignment="1" applyProtection="1">
      <alignment horizontal="center" vertical="center" textRotation="90"/>
      <protection locked="0"/>
    </xf>
    <xf numFmtId="0" fontId="119" fillId="2" borderId="0" xfId="0" applyFont="1" applyFill="1" applyAlignment="1" applyProtection="1">
      <alignment vertical="center"/>
    </xf>
    <xf numFmtId="0" fontId="44" fillId="5" borderId="36" xfId="0" applyFont="1" applyFill="1" applyBorder="1" applyAlignment="1" applyProtection="1">
      <alignment horizontal="center" vertical="center" wrapText="1"/>
    </xf>
    <xf numFmtId="0" fontId="116" fillId="2" borderId="36" xfId="0" applyFont="1" applyFill="1" applyBorder="1" applyAlignment="1" applyProtection="1">
      <alignment horizontal="center" vertical="center" wrapText="1"/>
      <protection locked="0"/>
    </xf>
    <xf numFmtId="0" fontId="116" fillId="2" borderId="37" xfId="0" applyFont="1" applyFill="1" applyBorder="1" applyAlignment="1" applyProtection="1">
      <alignment horizontal="center"/>
      <protection locked="0"/>
    </xf>
    <xf numFmtId="0" fontId="116" fillId="2" borderId="38" xfId="0" applyFont="1" applyFill="1" applyBorder="1" applyAlignment="1" applyProtection="1">
      <alignment horizontal="center"/>
      <protection locked="0"/>
    </xf>
    <xf numFmtId="0" fontId="116" fillId="2" borderId="38" xfId="0" applyFont="1" applyFill="1" applyBorder="1" applyAlignment="1" applyProtection="1">
      <alignment horizontal="center" vertical="center" wrapText="1"/>
      <protection locked="0"/>
    </xf>
    <xf numFmtId="166" fontId="116" fillId="2" borderId="38" xfId="0" applyNumberFormat="1" applyFont="1" applyFill="1" applyBorder="1" applyAlignment="1" applyProtection="1">
      <alignment horizontal="center" vertical="center" wrapText="1"/>
      <protection locked="0"/>
    </xf>
    <xf numFmtId="166" fontId="116" fillId="0" borderId="38" xfId="0" applyNumberFormat="1" applyFont="1" applyFill="1" applyBorder="1" applyAlignment="1" applyProtection="1">
      <alignment horizontal="center" vertical="center" wrapText="1"/>
    </xf>
    <xf numFmtId="0" fontId="116" fillId="0" borderId="38" xfId="0" applyFont="1" applyFill="1" applyBorder="1" applyAlignment="1" applyProtection="1">
      <alignment horizontal="center" vertical="center" wrapText="1"/>
    </xf>
    <xf numFmtId="0" fontId="116" fillId="0" borderId="40" xfId="0" applyFont="1" applyFill="1" applyBorder="1" applyAlignment="1" applyProtection="1">
      <alignment horizontal="center" vertical="center" wrapText="1"/>
    </xf>
    <xf numFmtId="167" fontId="115" fillId="3" borderId="36" xfId="2" applyNumberFormat="1" applyFont="1" applyFill="1" applyBorder="1" applyAlignment="1" applyProtection="1">
      <alignment horizontal="center" vertical="center" wrapText="1"/>
    </xf>
    <xf numFmtId="4" fontId="11" fillId="0" borderId="36" xfId="0" applyNumberFormat="1" applyFont="1" applyFill="1" applyBorder="1" applyAlignment="1" applyProtection="1">
      <alignment horizontal="center" vertical="center" wrapText="1"/>
      <protection locked="0"/>
    </xf>
    <xf numFmtId="4" fontId="11" fillId="0" borderId="36" xfId="0" applyNumberFormat="1" applyFont="1" applyFill="1" applyBorder="1" applyAlignment="1" applyProtection="1">
      <alignment horizontal="center" vertical="center" wrapText="1"/>
    </xf>
    <xf numFmtId="3" fontId="11" fillId="0" borderId="36" xfId="0" applyNumberFormat="1" applyFont="1" applyFill="1" applyBorder="1" applyAlignment="1" applyProtection="1">
      <alignment horizontal="center" vertical="center" wrapText="1"/>
      <protection locked="0"/>
    </xf>
    <xf numFmtId="3" fontId="11" fillId="0" borderId="36" xfId="0" applyNumberFormat="1" applyFont="1" applyFill="1" applyBorder="1" applyAlignment="1" applyProtection="1">
      <alignment horizontal="center" vertical="center" wrapText="1"/>
    </xf>
    <xf numFmtId="49" fontId="11" fillId="0" borderId="36" xfId="0" applyNumberFormat="1" applyFont="1" applyFill="1" applyBorder="1" applyAlignment="1" applyProtection="1">
      <alignment horizontal="center" vertical="center" wrapText="1"/>
      <protection locked="0"/>
    </xf>
    <xf numFmtId="49" fontId="11" fillId="0" borderId="36" xfId="0" applyNumberFormat="1" applyFont="1" applyFill="1" applyBorder="1" applyAlignment="1" applyProtection="1">
      <alignment horizontal="center" vertical="center" wrapText="1"/>
    </xf>
    <xf numFmtId="167" fontId="11" fillId="0" borderId="36" xfId="0" applyNumberFormat="1" applyFont="1" applyFill="1" applyBorder="1" applyAlignment="1" applyProtection="1">
      <alignment horizontal="center" vertical="center" wrapText="1"/>
      <protection locked="0"/>
    </xf>
    <xf numFmtId="167" fontId="11" fillId="5" borderId="36" xfId="0" applyNumberFormat="1" applyFont="1" applyFill="1" applyBorder="1" applyAlignment="1" applyProtection="1">
      <alignment horizontal="center" vertical="center" wrapText="1"/>
    </xf>
    <xf numFmtId="167" fontId="77" fillId="3" borderId="36" xfId="2" applyNumberFormat="1" applyFont="1" applyFill="1" applyBorder="1" applyAlignment="1" applyProtection="1">
      <alignment horizontal="center" vertical="center" wrapText="1"/>
    </xf>
    <xf numFmtId="167" fontId="77" fillId="14" borderId="36" xfId="2" applyNumberFormat="1" applyFont="1" applyFill="1" applyBorder="1" applyAlignment="1" applyProtection="1">
      <alignment horizontal="center" vertical="center" wrapText="1"/>
    </xf>
    <xf numFmtId="167" fontId="77" fillId="0" borderId="36" xfId="2" applyNumberFormat="1" applyFont="1" applyFill="1" applyBorder="1" applyAlignment="1" applyProtection="1">
      <alignment horizontal="center" vertical="center" wrapText="1"/>
      <protection locked="0"/>
    </xf>
    <xf numFmtId="167" fontId="110" fillId="3" borderId="36" xfId="2" applyNumberFormat="1" applyFont="1" applyFill="1" applyBorder="1" applyAlignment="1" applyProtection="1">
      <alignment horizontal="center" vertical="center" wrapText="1"/>
    </xf>
    <xf numFmtId="167" fontId="110" fillId="14" borderId="36" xfId="2" applyNumberFormat="1" applyFont="1" applyFill="1" applyBorder="1" applyAlignment="1" applyProtection="1">
      <alignment horizontal="center" vertical="center" wrapText="1"/>
    </xf>
    <xf numFmtId="0" fontId="125" fillId="5" borderId="4" xfId="0" applyFont="1" applyFill="1" applyBorder="1" applyAlignment="1" applyProtection="1">
      <alignment horizontal="center" vertical="center" wrapText="1"/>
    </xf>
    <xf numFmtId="0" fontId="125" fillId="5" borderId="4" xfId="0" applyFont="1" applyFill="1" applyBorder="1" applyAlignment="1" applyProtection="1">
      <alignment horizontal="center" vertical="center"/>
    </xf>
    <xf numFmtId="0" fontId="0" fillId="0" borderId="0" xfId="0" applyFill="1" applyBorder="1" applyAlignment="1" applyProtection="1"/>
    <xf numFmtId="0" fontId="0" fillId="0" borderId="0" xfId="0" applyBorder="1" applyProtection="1"/>
    <xf numFmtId="0" fontId="40" fillId="0" borderId="8" xfId="0" applyFont="1" applyBorder="1" applyAlignment="1" applyProtection="1">
      <alignment vertical="center" wrapText="1"/>
    </xf>
    <xf numFmtId="0" fontId="40" fillId="0" borderId="8" xfId="0" applyFont="1" applyBorder="1" applyAlignment="1" applyProtection="1">
      <alignment vertical="center"/>
    </xf>
    <xf numFmtId="0" fontId="0" fillId="0" borderId="8" xfId="0" applyFill="1" applyBorder="1" applyAlignment="1" applyProtection="1"/>
    <xf numFmtId="0" fontId="77" fillId="2" borderId="8" xfId="0" applyFont="1" applyFill="1" applyBorder="1" applyAlignment="1" applyProtection="1">
      <alignment vertical="center" wrapText="1"/>
    </xf>
    <xf numFmtId="0" fontId="77" fillId="2" borderId="0" xfId="0" applyFont="1" applyFill="1" applyBorder="1" applyAlignment="1" applyProtection="1">
      <alignment vertical="center" wrapText="1"/>
    </xf>
    <xf numFmtId="0" fontId="59" fillId="2" borderId="8" xfId="0" applyFont="1" applyFill="1" applyBorder="1" applyAlignment="1" applyProtection="1">
      <alignment vertical="center" wrapText="1"/>
    </xf>
    <xf numFmtId="0" fontId="59" fillId="2" borderId="0" xfId="0" applyFont="1" applyFill="1" applyBorder="1" applyAlignment="1" applyProtection="1">
      <alignment vertical="center" wrapText="1"/>
    </xf>
    <xf numFmtId="0" fontId="114" fillId="5" borderId="36" xfId="0" applyFont="1" applyFill="1" applyBorder="1" applyAlignment="1" applyProtection="1">
      <alignment horizontal="center" vertical="center" wrapText="1"/>
    </xf>
    <xf numFmtId="0" fontId="9" fillId="2" borderId="36" xfId="0" applyFont="1" applyFill="1" applyBorder="1" applyAlignment="1" applyProtection="1">
      <alignment vertical="center" wrapText="1"/>
      <protection locked="0"/>
    </xf>
    <xf numFmtId="168" fontId="9" fillId="2" borderId="36" xfId="0" applyNumberFormat="1" applyFont="1" applyFill="1" applyBorder="1" applyAlignment="1" applyProtection="1">
      <alignment vertical="center" wrapText="1"/>
      <protection locked="0"/>
    </xf>
    <xf numFmtId="167" fontId="9" fillId="2" borderId="36" xfId="2" applyNumberFormat="1" applyFont="1" applyFill="1" applyBorder="1" applyAlignment="1" applyProtection="1">
      <alignment horizontal="left" vertical="top" wrapText="1"/>
      <protection locked="0"/>
    </xf>
    <xf numFmtId="168" fontId="9" fillId="2" borderId="0" xfId="2" applyNumberFormat="1" applyFont="1" applyFill="1" applyBorder="1" applyAlignment="1" applyProtection="1">
      <alignment horizontal="left" vertical="top" wrapText="1"/>
      <protection locked="0"/>
    </xf>
    <xf numFmtId="168" fontId="9" fillId="2" borderId="0" xfId="2" applyNumberFormat="1" applyFont="1" applyFill="1" applyBorder="1" applyAlignment="1" applyProtection="1">
      <alignment horizontal="left" vertical="top" wrapText="1"/>
    </xf>
    <xf numFmtId="167" fontId="9" fillId="3" borderId="36" xfId="2" applyNumberFormat="1" applyFont="1" applyFill="1" applyBorder="1" applyAlignment="1" applyProtection="1">
      <alignment horizontal="right" vertical="center" wrapText="1"/>
    </xf>
    <xf numFmtId="168" fontId="9" fillId="2" borderId="36" xfId="0" applyNumberFormat="1" applyFont="1" applyFill="1" applyBorder="1" applyAlignment="1" applyProtection="1">
      <alignment horizontal="right" vertical="center" wrapText="1"/>
      <protection locked="0"/>
    </xf>
    <xf numFmtId="167" fontId="10" fillId="3" borderId="36" xfId="2" applyNumberFormat="1" applyFont="1" applyFill="1" applyBorder="1" applyAlignment="1" applyProtection="1">
      <alignment horizontal="right" vertical="center" wrapText="1"/>
    </xf>
    <xf numFmtId="0" fontId="17" fillId="0" borderId="36" xfId="0" applyFont="1" applyFill="1" applyBorder="1" applyAlignment="1" applyProtection="1">
      <alignment horizontal="center" vertical="center" wrapText="1"/>
    </xf>
    <xf numFmtId="169" fontId="9" fillId="0" borderId="36" xfId="0" applyNumberFormat="1" applyFont="1" applyFill="1" applyBorder="1" applyAlignment="1" applyProtection="1">
      <alignment horizontal="center" vertical="center" wrapText="1"/>
    </xf>
    <xf numFmtId="0" fontId="9" fillId="0" borderId="36" xfId="0" applyFont="1" applyFill="1" applyBorder="1" applyAlignment="1" applyProtection="1">
      <alignment horizontal="center" vertical="center" wrapText="1"/>
    </xf>
    <xf numFmtId="167" fontId="127" fillId="3" borderId="36" xfId="2" applyNumberFormat="1" applyFont="1" applyFill="1" applyBorder="1" applyAlignment="1" applyProtection="1">
      <alignment horizontal="right" vertical="center" wrapText="1"/>
    </xf>
    <xf numFmtId="0" fontId="128" fillId="2" borderId="0" xfId="0" applyFont="1" applyFill="1" applyProtection="1">
      <protection locked="0"/>
    </xf>
    <xf numFmtId="0" fontId="128" fillId="2" borderId="0" xfId="0" applyFont="1" applyFill="1" applyBorder="1" applyProtection="1">
      <protection locked="0"/>
    </xf>
    <xf numFmtId="0" fontId="128" fillId="2" borderId="0" xfId="0" applyFont="1" applyFill="1" applyProtection="1"/>
    <xf numFmtId="0" fontId="128" fillId="2" borderId="0" xfId="0" applyFont="1" applyFill="1" applyBorder="1" applyProtection="1"/>
    <xf numFmtId="170" fontId="10" fillId="3" borderId="36" xfId="0" applyNumberFormat="1" applyFont="1" applyFill="1" applyBorder="1" applyAlignment="1" applyProtection="1">
      <alignment horizontal="center" vertical="center" wrapText="1"/>
      <protection locked="0"/>
    </xf>
    <xf numFmtId="168" fontId="10" fillId="3" borderId="36" xfId="0" applyNumberFormat="1" applyFont="1" applyFill="1" applyBorder="1" applyAlignment="1" applyProtection="1">
      <alignment horizontal="center" vertical="center" wrapText="1"/>
    </xf>
    <xf numFmtId="170" fontId="10" fillId="3" borderId="36" xfId="0" applyNumberFormat="1" applyFont="1" applyFill="1" applyBorder="1" applyAlignment="1" applyProtection="1">
      <alignment horizontal="center" vertical="center" wrapText="1"/>
    </xf>
    <xf numFmtId="4" fontId="9" fillId="3" borderId="36" xfId="2" applyNumberFormat="1" applyFont="1" applyFill="1" applyBorder="1" applyAlignment="1" applyProtection="1">
      <alignment horizontal="right" vertical="center" wrapText="1"/>
    </xf>
    <xf numFmtId="4" fontId="9" fillId="2" borderId="36" xfId="2" applyNumberFormat="1" applyFont="1" applyFill="1" applyBorder="1" applyAlignment="1" applyProtection="1">
      <alignment horizontal="right" vertical="center" wrapText="1"/>
      <protection locked="0"/>
    </xf>
    <xf numFmtId="4" fontId="16" fillId="2" borderId="36" xfId="0" applyNumberFormat="1" applyFont="1" applyFill="1" applyBorder="1" applyAlignment="1" applyProtection="1">
      <alignment horizontal="right" vertical="center"/>
      <protection locked="0"/>
    </xf>
    <xf numFmtId="0" fontId="82" fillId="2" borderId="8" xfId="0" applyFont="1" applyFill="1" applyBorder="1" applyAlignment="1" applyProtection="1">
      <alignment vertical="center" wrapText="1"/>
    </xf>
    <xf numFmtId="0" fontId="82" fillId="2" borderId="0" xfId="0" applyFont="1" applyFill="1" applyBorder="1" applyAlignment="1" applyProtection="1">
      <alignment vertical="center" wrapText="1"/>
    </xf>
    <xf numFmtId="0" fontId="44" fillId="2" borderId="8" xfId="0" applyFont="1" applyFill="1" applyBorder="1" applyAlignment="1" applyProtection="1">
      <alignment vertical="center" wrapText="1"/>
    </xf>
    <xf numFmtId="0" fontId="10" fillId="2" borderId="36" xfId="0" applyFont="1" applyFill="1" applyBorder="1" applyAlignment="1" applyProtection="1">
      <alignment vertical="center" wrapText="1"/>
      <protection locked="0"/>
    </xf>
    <xf numFmtId="0" fontId="10" fillId="5" borderId="51" xfId="0" applyFont="1" applyFill="1" applyBorder="1" applyAlignment="1" applyProtection="1">
      <alignment horizontal="center" vertical="center" wrapText="1"/>
    </xf>
    <xf numFmtId="0" fontId="10" fillId="2" borderId="51" xfId="0" applyFont="1" applyFill="1" applyBorder="1" applyAlignment="1" applyProtection="1">
      <alignment vertical="center" wrapText="1"/>
      <protection locked="0"/>
    </xf>
    <xf numFmtId="0" fontId="10" fillId="5" borderId="55" xfId="0" applyFont="1" applyFill="1" applyBorder="1" applyAlignment="1" applyProtection="1">
      <alignment horizontal="center" vertical="center" wrapText="1"/>
    </xf>
    <xf numFmtId="0" fontId="10" fillId="2" borderId="55" xfId="0" applyFont="1" applyFill="1" applyBorder="1" applyAlignment="1" applyProtection="1">
      <alignment vertical="center" wrapText="1"/>
      <protection locked="0"/>
    </xf>
    <xf numFmtId="49" fontId="10" fillId="2" borderId="51" xfId="0" applyNumberFormat="1" applyFont="1" applyFill="1" applyBorder="1" applyAlignment="1" applyProtection="1">
      <alignment horizontal="center" vertical="center" wrapText="1"/>
      <protection locked="0"/>
    </xf>
    <xf numFmtId="0" fontId="10" fillId="5" borderId="59" xfId="0" applyFont="1" applyFill="1" applyBorder="1" applyAlignment="1" applyProtection="1">
      <alignment horizontal="center" vertical="center" wrapText="1"/>
    </xf>
    <xf numFmtId="0" fontId="10" fillId="2" borderId="59" xfId="0" applyFont="1" applyFill="1" applyBorder="1" applyAlignment="1" applyProtection="1">
      <alignment horizontal="center" vertical="center" wrapText="1"/>
      <protection locked="0"/>
    </xf>
    <xf numFmtId="0" fontId="10" fillId="2" borderId="55" xfId="0" applyFont="1" applyFill="1" applyBorder="1" applyAlignment="1" applyProtection="1">
      <alignment horizontal="center" vertical="center" wrapText="1"/>
      <protection locked="0"/>
    </xf>
    <xf numFmtId="0" fontId="10" fillId="2" borderId="59" xfId="0" applyFont="1" applyFill="1" applyBorder="1" applyAlignment="1" applyProtection="1">
      <alignment vertical="center" wrapText="1"/>
      <protection locked="0"/>
    </xf>
    <xf numFmtId="0" fontId="17" fillId="2" borderId="59" xfId="0" applyFont="1" applyFill="1" applyBorder="1" applyProtection="1">
      <protection locked="0"/>
    </xf>
    <xf numFmtId="0" fontId="0" fillId="9" borderId="0" xfId="0" applyFill="1" applyBorder="1" applyAlignment="1" applyProtection="1">
      <protection locked="0"/>
    </xf>
    <xf numFmtId="0" fontId="79" fillId="2" borderId="8" xfId="0" applyFont="1" applyFill="1" applyBorder="1" applyAlignment="1" applyProtection="1">
      <alignment vertical="top" wrapText="1"/>
      <protection locked="0"/>
    </xf>
    <xf numFmtId="0" fontId="132" fillId="5" borderId="4" xfId="0" applyFont="1" applyFill="1" applyBorder="1" applyAlignment="1" applyProtection="1">
      <alignment horizontal="center" vertical="center" wrapText="1"/>
    </xf>
    <xf numFmtId="0" fontId="21" fillId="8" borderId="64" xfId="0" applyFont="1" applyFill="1" applyBorder="1" applyAlignment="1" applyProtection="1">
      <alignment horizontal="center" vertical="center"/>
      <protection locked="0"/>
    </xf>
    <xf numFmtId="0" fontId="21" fillId="8" borderId="67" xfId="0" applyFont="1" applyFill="1" applyBorder="1" applyAlignment="1" applyProtection="1">
      <alignment horizontal="center" vertical="center"/>
      <protection locked="0"/>
    </xf>
    <xf numFmtId="0" fontId="21" fillId="8" borderId="71" xfId="0" applyFont="1" applyFill="1" applyBorder="1" applyAlignment="1" applyProtection="1">
      <alignment horizontal="center" vertical="center"/>
      <protection locked="0"/>
    </xf>
    <xf numFmtId="0" fontId="21" fillId="8" borderId="48" xfId="0" applyFont="1" applyFill="1" applyBorder="1" applyAlignment="1" applyProtection="1">
      <alignment wrapText="1"/>
      <protection locked="0"/>
    </xf>
    <xf numFmtId="0" fontId="21" fillId="8" borderId="66" xfId="0" applyFont="1" applyFill="1" applyBorder="1" applyAlignment="1" applyProtection="1">
      <alignment wrapText="1"/>
      <protection locked="0"/>
    </xf>
    <xf numFmtId="0" fontId="0" fillId="11" borderId="72" xfId="0" applyFill="1" applyBorder="1"/>
    <xf numFmtId="171" fontId="40" fillId="11" borderId="73" xfId="3" applyFont="1" applyFill="1" applyBorder="1" applyAlignment="1">
      <alignment horizontal="center" vertical="center"/>
    </xf>
    <xf numFmtId="171" fontId="3" fillId="11" borderId="73" xfId="3" applyFont="1" applyFill="1" applyBorder="1"/>
    <xf numFmtId="0" fontId="0" fillId="11" borderId="73" xfId="0" applyFill="1" applyBorder="1"/>
    <xf numFmtId="0" fontId="40" fillId="11" borderId="74" xfId="0" applyFont="1" applyFill="1" applyBorder="1" applyAlignment="1">
      <alignment wrapText="1"/>
    </xf>
    <xf numFmtId="0" fontId="0" fillId="21" borderId="75" xfId="0" applyFill="1" applyBorder="1" applyAlignment="1">
      <alignment wrapText="1"/>
    </xf>
    <xf numFmtId="171" fontId="3" fillId="0" borderId="50" xfId="3" applyFont="1" applyBorder="1"/>
    <xf numFmtId="171" fontId="3" fillId="21" borderId="75" xfId="3" applyFont="1" applyFill="1" applyBorder="1" applyAlignment="1">
      <alignment wrapText="1"/>
    </xf>
    <xf numFmtId="0" fontId="0" fillId="22" borderId="0" xfId="0" applyFill="1"/>
    <xf numFmtId="0" fontId="40" fillId="11" borderId="76" xfId="0" applyFont="1" applyFill="1" applyBorder="1" applyAlignment="1">
      <alignment horizontal="center"/>
    </xf>
    <xf numFmtId="0" fontId="40" fillId="11" borderId="76" xfId="0" applyFont="1" applyFill="1" applyBorder="1"/>
    <xf numFmtId="0" fontId="32" fillId="19" borderId="0" xfId="0" applyFont="1" applyFill="1"/>
    <xf numFmtId="0" fontId="97" fillId="0" borderId="0" xfId="0" applyFont="1"/>
    <xf numFmtId="0" fontId="0" fillId="0" borderId="0" xfId="0" applyBorder="1"/>
    <xf numFmtId="0" fontId="97" fillId="0" borderId="0" xfId="0" applyFont="1" applyBorder="1"/>
    <xf numFmtId="0" fontId="40" fillId="11" borderId="1" xfId="0" applyFont="1" applyFill="1" applyBorder="1" applyAlignment="1">
      <alignment horizontal="center" vertical="center"/>
    </xf>
    <xf numFmtId="0" fontId="40" fillId="11" borderId="76" xfId="0" applyFont="1" applyFill="1" applyBorder="1" applyAlignment="1">
      <alignment horizontal="center" vertical="center" wrapText="1"/>
    </xf>
    <xf numFmtId="0" fontId="40" fillId="11" borderId="2" xfId="0" applyFont="1" applyFill="1" applyBorder="1" applyAlignment="1">
      <alignment horizontal="center" vertical="center" wrapText="1"/>
    </xf>
    <xf numFmtId="0" fontId="40" fillId="11" borderId="76" xfId="0" applyFont="1" applyFill="1" applyBorder="1" applyAlignment="1">
      <alignment horizontal="center" vertical="center"/>
    </xf>
    <xf numFmtId="0" fontId="0" fillId="21" borderId="50" xfId="0" applyFill="1" applyBorder="1" applyAlignment="1">
      <alignment vertical="center" wrapText="1"/>
    </xf>
    <xf numFmtId="0" fontId="0" fillId="21" borderId="75" xfId="0" applyFill="1" applyBorder="1" applyAlignment="1">
      <alignment horizontal="center" vertical="center" wrapText="1"/>
    </xf>
    <xf numFmtId="0" fontId="0" fillId="21" borderId="36" xfId="0" applyFill="1" applyBorder="1" applyAlignment="1">
      <alignment vertical="center" wrapText="1"/>
    </xf>
    <xf numFmtId="0" fontId="0" fillId="19" borderId="0" xfId="0" applyFill="1"/>
    <xf numFmtId="0" fontId="40" fillId="0" borderId="0" xfId="0" applyFont="1" applyBorder="1"/>
    <xf numFmtId="9" fontId="0" fillId="21" borderId="36" xfId="0" applyNumberFormat="1" applyFill="1" applyBorder="1" applyAlignment="1">
      <alignment horizontal="center"/>
    </xf>
    <xf numFmtId="171" fontId="3" fillId="0" borderId="36" xfId="3" applyFont="1" applyBorder="1"/>
    <xf numFmtId="0" fontId="0" fillId="0" borderId="36" xfId="0" applyBorder="1"/>
    <xf numFmtId="0" fontId="40" fillId="11" borderId="49" xfId="0" applyFont="1" applyFill="1" applyBorder="1" applyAlignment="1">
      <alignment wrapText="1"/>
    </xf>
    <xf numFmtId="0" fontId="0" fillId="11" borderId="49" xfId="0" applyFill="1" applyBorder="1" applyAlignment="1">
      <alignment horizontal="center"/>
    </xf>
    <xf numFmtId="171" fontId="40" fillId="11" borderId="49" xfId="3" applyFont="1" applyFill="1" applyBorder="1"/>
    <xf numFmtId="0" fontId="0" fillId="11" borderId="49" xfId="0" applyFill="1" applyBorder="1"/>
    <xf numFmtId="171" fontId="40" fillId="11" borderId="90" xfId="3" applyFont="1" applyFill="1" applyBorder="1"/>
    <xf numFmtId="0" fontId="0" fillId="17" borderId="76" xfId="0" applyFill="1" applyBorder="1" applyAlignment="1">
      <alignment horizontal="center" vertical="center" wrapText="1"/>
    </xf>
    <xf numFmtId="0" fontId="40" fillId="17" borderId="74" xfId="0" applyFont="1" applyFill="1" applyBorder="1" applyAlignment="1">
      <alignment vertical="center" wrapText="1"/>
    </xf>
    <xf numFmtId="0" fontId="0" fillId="17" borderId="73" xfId="0" applyFill="1" applyBorder="1" applyAlignment="1">
      <alignment horizontal="center" vertical="center" wrapText="1"/>
    </xf>
    <xf numFmtId="171" fontId="40" fillId="17" borderId="73" xfId="3" applyFont="1" applyFill="1" applyBorder="1"/>
    <xf numFmtId="0" fontId="0" fillId="17" borderId="73" xfId="0" applyFill="1" applyBorder="1" applyAlignment="1">
      <alignment vertical="center" wrapText="1"/>
    </xf>
    <xf numFmtId="171" fontId="40" fillId="17" borderId="72" xfId="3" applyFont="1" applyFill="1" applyBorder="1"/>
    <xf numFmtId="9" fontId="0" fillId="21" borderId="50" xfId="0" applyNumberFormat="1" applyFill="1" applyBorder="1" applyAlignment="1">
      <alignment horizontal="center"/>
    </xf>
    <xf numFmtId="0" fontId="0" fillId="0" borderId="50" xfId="0" applyBorder="1"/>
    <xf numFmtId="9" fontId="0" fillId="21" borderId="36" xfId="0" applyNumberFormat="1" applyFill="1" applyBorder="1" applyAlignment="1">
      <alignment horizontal="center" vertical="center"/>
    </xf>
    <xf numFmtId="171" fontId="3" fillId="0" borderId="36" xfId="3" applyFont="1" applyBorder="1" applyAlignment="1">
      <alignment vertical="center"/>
    </xf>
    <xf numFmtId="0" fontId="40" fillId="11" borderId="36" xfId="0" applyFont="1" applyFill="1" applyBorder="1" applyAlignment="1">
      <alignment wrapText="1"/>
    </xf>
    <xf numFmtId="9" fontId="0" fillId="11" borderId="36" xfId="0" applyNumberFormat="1" applyFill="1" applyBorder="1"/>
    <xf numFmtId="171" fontId="40" fillId="11" borderId="36" xfId="3" applyFont="1" applyFill="1" applyBorder="1"/>
    <xf numFmtId="0" fontId="0" fillId="11" borderId="36" xfId="0" applyFill="1" applyBorder="1"/>
    <xf numFmtId="171" fontId="40" fillId="11" borderId="75" xfId="3" applyFont="1" applyFill="1" applyBorder="1"/>
    <xf numFmtId="0" fontId="0" fillId="17" borderId="91" xfId="0" applyFill="1" applyBorder="1"/>
    <xf numFmtId="0" fontId="40" fillId="17" borderId="49" xfId="0" applyFont="1" applyFill="1" applyBorder="1"/>
    <xf numFmtId="0" fontId="0" fillId="17" borderId="49" xfId="0" applyFill="1" applyBorder="1"/>
    <xf numFmtId="171" fontId="40" fillId="17" borderId="49" xfId="0" applyNumberFormat="1" applyFont="1" applyFill="1" applyBorder="1"/>
    <xf numFmtId="171" fontId="40" fillId="17" borderId="90" xfId="0" applyNumberFormat="1" applyFont="1" applyFill="1" applyBorder="1"/>
    <xf numFmtId="0" fontId="0" fillId="23" borderId="1" xfId="0" applyFill="1" applyBorder="1"/>
    <xf numFmtId="0" fontId="40" fillId="23" borderId="74" xfId="0" applyFont="1" applyFill="1" applyBorder="1"/>
    <xf numFmtId="0" fontId="0" fillId="23" borderId="2" xfId="0" applyFill="1" applyBorder="1"/>
    <xf numFmtId="171" fontId="40" fillId="23" borderId="2" xfId="0" applyNumberFormat="1" applyFont="1" applyFill="1" applyBorder="1"/>
    <xf numFmtId="171" fontId="40" fillId="23" borderId="3" xfId="0" applyNumberFormat="1" applyFont="1" applyFill="1" applyBorder="1"/>
    <xf numFmtId="0" fontId="29" fillId="19" borderId="95" xfId="0" applyFont="1" applyFill="1" applyBorder="1" applyAlignment="1">
      <alignment horizontal="center"/>
    </xf>
    <xf numFmtId="0" fontId="40" fillId="0" borderId="89" xfId="0" applyFont="1" applyBorder="1"/>
    <xf numFmtId="10" fontId="40" fillId="0" borderId="82" xfId="0" applyNumberFormat="1" applyFont="1" applyBorder="1" applyAlignment="1">
      <alignment horizontal="center"/>
    </xf>
    <xf numFmtId="0" fontId="40" fillId="0" borderId="80" xfId="0" applyFont="1" applyBorder="1"/>
    <xf numFmtId="171" fontId="40" fillId="0" borderId="75" xfId="0" applyNumberFormat="1" applyFont="1" applyBorder="1"/>
    <xf numFmtId="0" fontId="40" fillId="0" borderId="79" xfId="0" applyFont="1" applyBorder="1"/>
    <xf numFmtId="0" fontId="133" fillId="0" borderId="75" xfId="0" applyFont="1" applyBorder="1"/>
    <xf numFmtId="0" fontId="0" fillId="0" borderId="79" xfId="0" applyBorder="1"/>
    <xf numFmtId="171" fontId="40" fillId="0" borderId="78" xfId="0" applyNumberFormat="1" applyFont="1" applyBorder="1"/>
    <xf numFmtId="0" fontId="40" fillId="0" borderId="77" xfId="0" applyFont="1" applyBorder="1"/>
    <xf numFmtId="0" fontId="40" fillId="11" borderId="1" xfId="0" applyFont="1" applyFill="1" applyBorder="1" applyAlignment="1">
      <alignment horizontal="center"/>
    </xf>
    <xf numFmtId="0" fontId="40" fillId="0" borderId="24" xfId="0" applyFont="1" applyFill="1" applyBorder="1"/>
    <xf numFmtId="171" fontId="40" fillId="0" borderId="82" xfId="3" applyFont="1" applyBorder="1" applyAlignment="1"/>
    <xf numFmtId="0" fontId="40" fillId="0" borderId="80" xfId="0" applyFont="1" applyFill="1" applyBorder="1"/>
    <xf numFmtId="0" fontId="40" fillId="0" borderId="75" xfId="0" applyFont="1" applyBorder="1"/>
    <xf numFmtId="0" fontId="40" fillId="0" borderId="0" xfId="0" applyFont="1"/>
    <xf numFmtId="0" fontId="40" fillId="0" borderId="0" xfId="0" applyFont="1" applyBorder="1" applyAlignment="1"/>
    <xf numFmtId="0" fontId="106" fillId="11" borderId="0" xfId="0" applyFont="1" applyFill="1" applyBorder="1"/>
    <xf numFmtId="0" fontId="0" fillId="11" borderId="0" xfId="0" applyFill="1"/>
    <xf numFmtId="0" fontId="40" fillId="2" borderId="4" xfId="0" applyFont="1" applyFill="1" applyBorder="1" applyAlignment="1">
      <alignment horizontal="center" vertical="center"/>
    </xf>
    <xf numFmtId="0" fontId="97" fillId="11" borderId="0" xfId="0" applyFont="1" applyFill="1" applyBorder="1"/>
    <xf numFmtId="0" fontId="0" fillId="11" borderId="0" xfId="0" applyFill="1" applyAlignment="1"/>
    <xf numFmtId="0" fontId="0" fillId="2" borderId="14" xfId="0" applyFill="1" applyBorder="1"/>
    <xf numFmtId="0" fontId="40" fillId="11" borderId="0" xfId="0" applyFont="1" applyFill="1" applyBorder="1"/>
    <xf numFmtId="0" fontId="0" fillId="11" borderId="0" xfId="0" applyFill="1" applyBorder="1" applyAlignment="1"/>
    <xf numFmtId="0" fontId="106" fillId="2" borderId="96" xfId="0" applyFont="1" applyFill="1" applyBorder="1"/>
    <xf numFmtId="0" fontId="0" fillId="2" borderId="96" xfId="0" applyFill="1" applyBorder="1"/>
    <xf numFmtId="0" fontId="106" fillId="2" borderId="36" xfId="0" applyFont="1" applyFill="1" applyBorder="1" applyAlignment="1">
      <alignment horizontal="left"/>
    </xf>
    <xf numFmtId="0" fontId="134" fillId="17" borderId="0" xfId="0" applyFont="1" applyFill="1" applyAlignment="1">
      <alignment horizontal="center" vertical="center"/>
    </xf>
    <xf numFmtId="0" fontId="106" fillId="2" borderId="36" xfId="0" applyFont="1" applyFill="1" applyBorder="1"/>
    <xf numFmtId="0" fontId="40" fillId="11" borderId="0" xfId="0" applyFont="1" applyFill="1" applyBorder="1" applyAlignment="1">
      <alignment vertical="center"/>
    </xf>
    <xf numFmtId="0" fontId="40" fillId="11" borderId="79" xfId="0" applyFont="1" applyFill="1" applyBorder="1" applyAlignment="1">
      <alignment horizontal="center" vertical="center"/>
    </xf>
    <xf numFmtId="0" fontId="40" fillId="11" borderId="75" xfId="0" applyFont="1" applyFill="1" applyBorder="1" applyAlignment="1">
      <alignment vertical="center"/>
    </xf>
    <xf numFmtId="0" fontId="40" fillId="11" borderId="80" xfId="0" applyFont="1" applyFill="1" applyBorder="1" applyAlignment="1">
      <alignment horizontal="center" vertical="center"/>
    </xf>
    <xf numFmtId="0" fontId="40" fillId="11" borderId="82" xfId="0" applyFont="1" applyFill="1" applyBorder="1" applyAlignment="1">
      <alignment vertical="center"/>
    </xf>
    <xf numFmtId="0" fontId="40" fillId="11" borderId="77" xfId="0" applyFont="1" applyFill="1" applyBorder="1" applyAlignment="1">
      <alignment horizontal="center" vertical="center"/>
    </xf>
    <xf numFmtId="0" fontId="40" fillId="11" borderId="78" xfId="0" applyFont="1" applyFill="1" applyBorder="1" applyAlignment="1">
      <alignment vertical="center"/>
    </xf>
    <xf numFmtId="0" fontId="40" fillId="11" borderId="3" xfId="0" applyFont="1" applyFill="1" applyBorder="1" applyAlignment="1">
      <alignment vertical="center"/>
    </xf>
    <xf numFmtId="49" fontId="137" fillId="0" borderId="0" xfId="0" applyNumberFormat="1" applyFont="1" applyAlignment="1"/>
    <xf numFmtId="0" fontId="0" fillId="0" borderId="0" xfId="0" applyAlignment="1"/>
    <xf numFmtId="49" fontId="137" fillId="0" borderId="36" xfId="0" applyNumberFormat="1" applyFont="1" applyBorder="1" applyAlignment="1"/>
    <xf numFmtId="49" fontId="137" fillId="0" borderId="36" xfId="0" applyNumberFormat="1" applyFont="1" applyBorder="1" applyAlignment="1">
      <alignment horizontal="center"/>
    </xf>
    <xf numFmtId="49" fontId="137" fillId="0" borderId="36" xfId="0" applyNumberFormat="1" applyFont="1" applyBorder="1"/>
    <xf numFmtId="0" fontId="139" fillId="0" borderId="0" xfId="0" applyFont="1"/>
    <xf numFmtId="49" fontId="138" fillId="0" borderId="97" xfId="0" applyNumberFormat="1" applyFont="1" applyBorder="1" applyAlignment="1">
      <alignment horizontal="center" vertical="center"/>
    </xf>
    <xf numFmtId="49" fontId="140" fillId="0" borderId="40" xfId="0" applyNumberFormat="1" applyFont="1" applyBorder="1" applyAlignment="1">
      <alignment horizontal="center" vertical="center" wrapText="1"/>
    </xf>
    <xf numFmtId="49" fontId="140" fillId="0" borderId="36" xfId="0" applyNumberFormat="1" applyFont="1" applyBorder="1" applyAlignment="1">
      <alignment horizontal="center" vertical="center" wrapText="1"/>
    </xf>
    <xf numFmtId="49" fontId="140" fillId="0" borderId="37" xfId="0" applyNumberFormat="1" applyFont="1" applyBorder="1" applyAlignment="1">
      <alignment horizontal="center" vertical="center" wrapText="1"/>
    </xf>
    <xf numFmtId="49" fontId="140" fillId="0" borderId="36" xfId="0" applyNumberFormat="1" applyFont="1" applyBorder="1" applyAlignment="1">
      <alignment horizontal="center" vertical="center"/>
    </xf>
    <xf numFmtId="1" fontId="138" fillId="0" borderId="50" xfId="0" applyNumberFormat="1" applyFont="1" applyBorder="1" applyAlignment="1">
      <alignment horizontal="center"/>
    </xf>
    <xf numFmtId="0" fontId="0" fillId="19" borderId="36" xfId="0" applyFill="1" applyBorder="1" applyAlignment="1">
      <alignment horizontal="center"/>
    </xf>
    <xf numFmtId="1" fontId="137" fillId="0" borderId="36" xfId="0" applyNumberFormat="1" applyFont="1" applyBorder="1"/>
    <xf numFmtId="1" fontId="138" fillId="0" borderId="36" xfId="0" applyNumberFormat="1" applyFont="1" applyBorder="1" applyAlignment="1">
      <alignment horizontal="center"/>
    </xf>
    <xf numFmtId="0" fontId="0" fillId="0" borderId="36" xfId="0" applyBorder="1" applyAlignment="1"/>
    <xf numFmtId="1" fontId="0" fillId="0" borderId="36" xfId="0" applyNumberFormat="1" applyBorder="1" applyAlignment="1"/>
    <xf numFmtId="49" fontId="137" fillId="0" borderId="49" xfId="0" applyNumberFormat="1" applyFont="1" applyBorder="1" applyAlignment="1">
      <alignment horizontal="center" vertical="center"/>
    </xf>
    <xf numFmtId="0" fontId="0" fillId="3" borderId="36" xfId="0" applyFill="1" applyBorder="1" applyAlignment="1"/>
    <xf numFmtId="0" fontId="0" fillId="3" borderId="36" xfId="0" applyFill="1" applyBorder="1"/>
    <xf numFmtId="1" fontId="138" fillId="0" borderId="97" xfId="0" applyNumberFormat="1" applyFont="1" applyBorder="1" applyAlignment="1">
      <alignment horizontal="center"/>
    </xf>
    <xf numFmtId="1" fontId="137" fillId="19" borderId="40" xfId="0" applyNumberFormat="1" applyFont="1" applyFill="1" applyBorder="1" applyAlignment="1">
      <alignment horizontal="center"/>
    </xf>
    <xf numFmtId="49" fontId="140" fillId="19" borderId="36" xfId="0" applyNumberFormat="1" applyFont="1" applyFill="1" applyBorder="1" applyAlignment="1">
      <alignment horizontal="center" vertical="center" wrapText="1"/>
    </xf>
    <xf numFmtId="1" fontId="137" fillId="19" borderId="36" xfId="0" applyNumberFormat="1" applyFont="1" applyFill="1" applyBorder="1" applyAlignment="1">
      <alignment horizontal="center"/>
    </xf>
    <xf numFmtId="2" fontId="0" fillId="0" borderId="0" xfId="0" applyNumberFormat="1"/>
    <xf numFmtId="2" fontId="40" fillId="0" borderId="0" xfId="0" applyNumberFormat="1" applyFont="1"/>
    <xf numFmtId="0" fontId="0" fillId="3" borderId="37" xfId="0" applyFill="1" applyBorder="1"/>
    <xf numFmtId="1" fontId="138" fillId="0" borderId="50" xfId="0" applyNumberFormat="1" applyFont="1" applyBorder="1"/>
    <xf numFmtId="0" fontId="40" fillId="0" borderId="36" xfId="0" applyFont="1" applyBorder="1"/>
    <xf numFmtId="1" fontId="138" fillId="0" borderId="36" xfId="0" applyNumberFormat="1" applyFont="1" applyBorder="1"/>
    <xf numFmtId="2" fontId="40" fillId="0" borderId="36" xfId="0" applyNumberFormat="1" applyFont="1" applyBorder="1" applyAlignment="1">
      <alignment horizontal="center"/>
    </xf>
    <xf numFmtId="49" fontId="140" fillId="0" borderId="36" xfId="0" applyNumberFormat="1" applyFont="1" applyBorder="1" applyAlignment="1">
      <alignment horizontal="center" wrapText="1"/>
    </xf>
    <xf numFmtId="49" fontId="137" fillId="3" borderId="36" xfId="0" applyNumberFormat="1" applyFont="1" applyFill="1" applyBorder="1"/>
    <xf numFmtId="49" fontId="137" fillId="3" borderId="36" xfId="0" applyNumberFormat="1" applyFont="1" applyFill="1" applyBorder="1" applyAlignment="1"/>
    <xf numFmtId="49" fontId="140" fillId="3" borderId="36" xfId="0" applyNumberFormat="1" applyFont="1" applyFill="1" applyBorder="1"/>
    <xf numFmtId="49" fontId="137" fillId="0" borderId="36" xfId="0" applyNumberFormat="1" applyFont="1" applyBorder="1" applyAlignment="1">
      <alignment horizontal="center" vertical="center"/>
    </xf>
    <xf numFmtId="1" fontId="138" fillId="0" borderId="76" xfId="0" applyNumberFormat="1" applyFont="1" applyBorder="1" applyAlignment="1">
      <alignment horizontal="center"/>
    </xf>
    <xf numFmtId="0" fontId="0" fillId="19" borderId="40" xfId="0" applyFill="1" applyBorder="1"/>
    <xf numFmtId="0" fontId="0" fillId="19" borderId="36" xfId="0" applyFill="1" applyBorder="1"/>
    <xf numFmtId="0" fontId="0" fillId="19" borderId="36" xfId="0" applyFill="1" applyBorder="1" applyAlignment="1"/>
    <xf numFmtId="1" fontId="137" fillId="3" borderId="36" xfId="0" applyNumberFormat="1" applyFont="1" applyFill="1" applyBorder="1"/>
    <xf numFmtId="49" fontId="142" fillId="0" borderId="0" xfId="0" applyNumberFormat="1" applyFont="1" applyAlignment="1"/>
    <xf numFmtId="0" fontId="40" fillId="0" borderId="36" xfId="0" applyFont="1" applyBorder="1" applyAlignment="1">
      <alignment horizontal="center"/>
    </xf>
    <xf numFmtId="0" fontId="50" fillId="0" borderId="36" xfId="0" applyFont="1" applyBorder="1" applyAlignment="1">
      <alignment vertical="center"/>
    </xf>
    <xf numFmtId="49" fontId="140" fillId="0" borderId="0" xfId="0" applyNumberFormat="1" applyFont="1" applyAlignment="1"/>
    <xf numFmtId="0" fontId="0" fillId="19" borderId="0" xfId="0" applyFill="1" applyAlignment="1"/>
    <xf numFmtId="0" fontId="100" fillId="2" borderId="0" xfId="0" applyFont="1" applyFill="1" applyAlignment="1">
      <alignment horizontal="center"/>
    </xf>
    <xf numFmtId="0" fontId="34" fillId="2" borderId="0" xfId="0" applyFont="1" applyFill="1" applyAlignment="1">
      <alignment horizontal="center" vertical="center" wrapText="1"/>
    </xf>
    <xf numFmtId="0" fontId="34" fillId="2" borderId="0" xfId="0" applyFont="1" applyFill="1" applyAlignment="1">
      <alignment horizontal="center" vertical="center"/>
    </xf>
    <xf numFmtId="0" fontId="0" fillId="2" borderId="0" xfId="0" applyFill="1" applyAlignment="1">
      <alignment horizontal="left" vertical="top" wrapText="1"/>
    </xf>
    <xf numFmtId="0" fontId="96" fillId="2" borderId="0" xfId="0" applyFont="1" applyFill="1" applyAlignment="1">
      <alignment horizontal="center" vertical="top" wrapText="1"/>
    </xf>
    <xf numFmtId="0" fontId="40" fillId="2" borderId="0" xfId="0" applyFont="1" applyFill="1" applyAlignment="1">
      <alignment horizontal="left" vertical="top" wrapText="1"/>
    </xf>
    <xf numFmtId="0" fontId="97" fillId="2" borderId="0" xfId="0" applyFont="1" applyFill="1" applyAlignment="1">
      <alignment horizontal="left" vertical="top" wrapText="1"/>
    </xf>
    <xf numFmtId="0" fontId="0" fillId="2" borderId="36" xfId="0" applyFill="1" applyBorder="1" applyAlignment="1">
      <alignment horizontal="center" vertical="center" wrapText="1"/>
    </xf>
    <xf numFmtId="0" fontId="90" fillId="2" borderId="0" xfId="0" applyFont="1" applyFill="1" applyAlignment="1">
      <alignment horizontal="center" vertical="top" wrapText="1"/>
    </xf>
    <xf numFmtId="0" fontId="0" fillId="2" borderId="0" xfId="0" applyFill="1" applyAlignment="1">
      <alignment horizontal="center" vertical="top" wrapText="1"/>
    </xf>
    <xf numFmtId="0" fontId="68" fillId="3" borderId="8" xfId="0" applyFont="1" applyFill="1" applyBorder="1" applyAlignment="1">
      <alignment horizontal="center" vertical="center"/>
    </xf>
    <xf numFmtId="0" fontId="65" fillId="2" borderId="0" xfId="0" applyFont="1" applyFill="1" applyBorder="1" applyAlignment="1">
      <alignment horizontal="center" vertical="center"/>
    </xf>
    <xf numFmtId="0" fontId="66" fillId="12" borderId="8" xfId="0" applyFont="1" applyFill="1" applyBorder="1" applyAlignment="1">
      <alignment horizontal="center" vertical="center"/>
    </xf>
    <xf numFmtId="0" fontId="66" fillId="12" borderId="0" xfId="0" applyFont="1" applyFill="1" applyBorder="1" applyAlignment="1">
      <alignment horizontal="center" vertical="center"/>
    </xf>
    <xf numFmtId="0" fontId="66" fillId="12" borderId="9" xfId="0" applyFont="1" applyFill="1" applyBorder="1" applyAlignment="1">
      <alignment horizontal="center" vertical="center"/>
    </xf>
    <xf numFmtId="0" fontId="67" fillId="3" borderId="8" xfId="0" applyFont="1" applyFill="1" applyBorder="1" applyAlignment="1">
      <alignment horizontal="center"/>
    </xf>
    <xf numFmtId="0" fontId="67" fillId="3" borderId="0" xfId="0" applyFont="1" applyFill="1" applyBorder="1" applyAlignment="1">
      <alignment horizontal="center"/>
    </xf>
    <xf numFmtId="0" fontId="67" fillId="3" borderId="9" xfId="0" applyFont="1" applyFill="1" applyBorder="1" applyAlignment="1">
      <alignment horizontal="center"/>
    </xf>
    <xf numFmtId="0" fontId="91" fillId="3" borderId="8" xfId="0" applyFont="1" applyFill="1" applyBorder="1" applyAlignment="1">
      <alignment horizontal="center"/>
    </xf>
    <xf numFmtId="0" fontId="91" fillId="3" borderId="0" xfId="0" applyFont="1" applyFill="1" applyBorder="1" applyAlignment="1">
      <alignment horizontal="center"/>
    </xf>
    <xf numFmtId="0" fontId="91" fillId="3" borderId="9" xfId="0" applyFont="1" applyFill="1" applyBorder="1" applyAlignment="1">
      <alignment horizontal="center"/>
    </xf>
    <xf numFmtId="0" fontId="9" fillId="2" borderId="4" xfId="0" applyFont="1" applyFill="1" applyBorder="1" applyAlignment="1" applyProtection="1">
      <alignment horizontal="center"/>
      <protection locked="0"/>
    </xf>
    <xf numFmtId="0" fontId="9" fillId="2" borderId="14" xfId="0" applyFont="1" applyFill="1" applyBorder="1" applyAlignment="1" applyProtection="1">
      <alignment horizontal="center"/>
      <protection locked="0"/>
    </xf>
    <xf numFmtId="0" fontId="9" fillId="2" borderId="16" xfId="0" applyFont="1" applyFill="1" applyBorder="1" applyAlignment="1" applyProtection="1">
      <alignment horizontal="center"/>
      <protection locked="0"/>
    </xf>
    <xf numFmtId="0" fontId="9" fillId="2" borderId="15" xfId="0" applyFont="1" applyFill="1" applyBorder="1" applyAlignment="1" applyProtection="1">
      <alignment horizontal="center"/>
      <protection locked="0"/>
    </xf>
    <xf numFmtId="0" fontId="44" fillId="2" borderId="0" xfId="1" applyFont="1" applyFill="1" applyAlignment="1" applyProtection="1">
      <alignment horizontal="center"/>
    </xf>
    <xf numFmtId="0" fontId="44" fillId="2" borderId="0" xfId="1" applyFont="1" applyFill="1" applyAlignment="1" applyProtection="1">
      <alignment horizontal="center"/>
      <protection locked="0"/>
    </xf>
    <xf numFmtId="0" fontId="10" fillId="5" borderId="14" xfId="0" applyFont="1" applyFill="1" applyBorder="1" applyAlignment="1" applyProtection="1">
      <alignment horizontal="center" vertical="center"/>
    </xf>
    <xf numFmtId="0" fontId="10" fillId="5" borderId="16" xfId="0" applyFont="1" applyFill="1" applyBorder="1" applyAlignment="1" applyProtection="1">
      <alignment horizontal="center" vertical="center"/>
    </xf>
    <xf numFmtId="0" fontId="10" fillId="5" borderId="15" xfId="0" applyFont="1" applyFill="1" applyBorder="1" applyAlignment="1" applyProtection="1">
      <alignment horizontal="center" vertical="center"/>
    </xf>
    <xf numFmtId="0" fontId="10" fillId="5" borderId="4" xfId="0" applyFont="1" applyFill="1" applyBorder="1" applyAlignment="1" applyProtection="1">
      <alignment horizontal="center" vertical="center" wrapText="1"/>
    </xf>
    <xf numFmtId="0" fontId="10" fillId="2" borderId="14" xfId="0" applyFont="1" applyFill="1" applyBorder="1" applyAlignment="1" applyProtection="1">
      <alignment horizontal="center" vertical="center"/>
      <protection locked="0"/>
    </xf>
    <xf numFmtId="0" fontId="10" fillId="2" borderId="16" xfId="0" applyFont="1" applyFill="1" applyBorder="1" applyAlignment="1" applyProtection="1">
      <alignment horizontal="center" vertical="center"/>
      <protection locked="0"/>
    </xf>
    <xf numFmtId="0" fontId="10" fillId="2" borderId="15" xfId="0" applyFont="1" applyFill="1" applyBorder="1" applyAlignment="1" applyProtection="1">
      <alignment horizontal="center" vertical="center"/>
      <protection locked="0"/>
    </xf>
    <xf numFmtId="0" fontId="9" fillId="2" borderId="0" xfId="0" applyFont="1" applyFill="1" applyBorder="1" applyAlignment="1" applyProtection="1">
      <alignment horizontal="center"/>
      <protection locked="0"/>
    </xf>
    <xf numFmtId="0" fontId="9" fillId="2" borderId="5" xfId="0" applyFont="1" applyFill="1" applyBorder="1" applyAlignment="1" applyProtection="1">
      <alignment horizontal="left" vertical="top" wrapText="1"/>
      <protection locked="0"/>
    </xf>
    <xf numFmtId="0" fontId="9" fillId="2" borderId="6" xfId="0" applyFont="1" applyFill="1" applyBorder="1" applyAlignment="1" applyProtection="1">
      <alignment horizontal="left" vertical="top" wrapText="1"/>
      <protection locked="0"/>
    </xf>
    <xf numFmtId="0" fontId="9" fillId="2" borderId="7" xfId="0" applyFont="1" applyFill="1" applyBorder="1" applyAlignment="1" applyProtection="1">
      <alignment horizontal="left" vertical="top" wrapText="1"/>
      <protection locked="0"/>
    </xf>
    <xf numFmtId="0" fontId="9" fillId="2" borderId="10" xfId="0" applyFont="1" applyFill="1" applyBorder="1" applyAlignment="1" applyProtection="1">
      <alignment horizontal="left" vertical="top" wrapText="1"/>
      <protection locked="0"/>
    </xf>
    <xf numFmtId="0" fontId="9" fillId="2" borderId="11" xfId="0" applyFont="1" applyFill="1" applyBorder="1" applyAlignment="1" applyProtection="1">
      <alignment horizontal="left" vertical="top" wrapText="1"/>
      <protection locked="0"/>
    </xf>
    <xf numFmtId="0" fontId="9" fillId="2" borderId="12" xfId="0" applyFont="1" applyFill="1" applyBorder="1" applyAlignment="1" applyProtection="1">
      <alignment horizontal="left" vertical="top" wrapText="1"/>
      <protection locked="0"/>
    </xf>
    <xf numFmtId="0" fontId="9" fillId="2" borderId="14" xfId="0" applyFont="1" applyFill="1" applyBorder="1" applyAlignment="1" applyProtection="1">
      <alignment horizontal="left" vertical="top" wrapText="1"/>
      <protection locked="0"/>
    </xf>
    <xf numFmtId="0" fontId="9" fillId="2" borderId="16" xfId="0" applyFont="1" applyFill="1" applyBorder="1" applyAlignment="1" applyProtection="1">
      <alignment horizontal="left" vertical="top"/>
      <protection locked="0"/>
    </xf>
    <xf numFmtId="0" fontId="9" fillId="2" borderId="15" xfId="0" applyFont="1" applyFill="1" applyBorder="1" applyAlignment="1" applyProtection="1">
      <alignment horizontal="left" vertical="top"/>
      <protection locked="0"/>
    </xf>
    <xf numFmtId="0" fontId="0" fillId="9" borderId="0" xfId="0" applyFill="1" applyBorder="1" applyAlignment="1" applyProtection="1">
      <alignment horizontal="center"/>
      <protection locked="0"/>
    </xf>
    <xf numFmtId="0" fontId="9" fillId="2" borderId="14" xfId="0" applyFont="1" applyFill="1" applyBorder="1" applyAlignment="1" applyProtection="1">
      <alignment horizontal="center" vertical="center"/>
      <protection locked="0"/>
    </xf>
    <xf numFmtId="0" fontId="9" fillId="2" borderId="16" xfId="0" applyFont="1" applyFill="1" applyBorder="1" applyAlignment="1" applyProtection="1">
      <alignment horizontal="center" vertical="center"/>
      <protection locked="0"/>
    </xf>
    <xf numFmtId="0" fontId="9" fillId="2" borderId="15" xfId="0" applyFont="1" applyFill="1" applyBorder="1" applyAlignment="1" applyProtection="1">
      <alignment horizontal="center" vertical="center"/>
      <protection locked="0"/>
    </xf>
    <xf numFmtId="0" fontId="11" fillId="2" borderId="0" xfId="1" applyFont="1" applyFill="1" applyAlignment="1" applyProtection="1">
      <alignment horizontal="center"/>
      <protection locked="0"/>
    </xf>
    <xf numFmtId="0" fontId="49" fillId="2" borderId="14" xfId="0" applyFont="1" applyFill="1" applyBorder="1" applyAlignment="1" applyProtection="1">
      <alignment horizontal="center" vertical="top" wrapText="1"/>
    </xf>
    <xf numFmtId="0" fontId="49" fillId="2" borderId="16" xfId="0" applyFont="1" applyFill="1" applyBorder="1" applyAlignment="1" applyProtection="1">
      <alignment horizontal="center" vertical="top" wrapText="1"/>
    </xf>
    <xf numFmtId="0" fontId="49" fillId="2" borderId="15" xfId="0" applyFont="1" applyFill="1" applyBorder="1" applyAlignment="1" applyProtection="1">
      <alignment horizontal="center" vertical="top" wrapText="1"/>
    </xf>
    <xf numFmtId="0" fontId="49" fillId="2" borderId="14" xfId="0" applyFont="1" applyFill="1" applyBorder="1" applyAlignment="1" applyProtection="1">
      <alignment horizontal="center" vertical="center" wrapText="1"/>
    </xf>
    <xf numFmtId="0" fontId="49" fillId="2" borderId="16" xfId="0" applyFont="1" applyFill="1" applyBorder="1" applyAlignment="1" applyProtection="1">
      <alignment horizontal="center" vertical="center" wrapText="1"/>
    </xf>
    <xf numFmtId="0" fontId="49" fillId="2" borderId="15"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protection locked="0"/>
    </xf>
    <xf numFmtId="0" fontId="10" fillId="2" borderId="11" xfId="0" applyFont="1" applyFill="1" applyBorder="1" applyAlignment="1" applyProtection="1">
      <alignment horizontal="center" vertical="center"/>
      <protection locked="0"/>
    </xf>
    <xf numFmtId="0" fontId="10" fillId="2" borderId="12"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10" fillId="2" borderId="0" xfId="1" applyFont="1" applyFill="1" applyAlignment="1" applyProtection="1">
      <alignment horizontal="center"/>
    </xf>
    <xf numFmtId="0" fontId="77" fillId="2" borderId="1" xfId="0" applyFont="1" applyFill="1" applyBorder="1" applyAlignment="1" applyProtection="1">
      <alignment horizontal="center" vertical="top" wrapText="1"/>
    </xf>
    <xf numFmtId="0" fontId="77" fillId="2" borderId="2" xfId="0" applyFont="1" applyFill="1" applyBorder="1" applyAlignment="1" applyProtection="1">
      <alignment horizontal="center" vertical="top" wrapText="1"/>
    </xf>
    <xf numFmtId="0" fontId="77" fillId="2" borderId="3" xfId="0" applyFont="1" applyFill="1" applyBorder="1" applyAlignment="1" applyProtection="1">
      <alignment horizontal="center" vertical="top" wrapText="1"/>
    </xf>
    <xf numFmtId="0" fontId="59" fillId="5" borderId="4" xfId="0" applyFont="1" applyFill="1" applyBorder="1" applyAlignment="1" applyProtection="1">
      <alignment horizontal="center" vertical="center" wrapText="1"/>
    </xf>
    <xf numFmtId="0" fontId="2" fillId="2" borderId="4" xfId="1" applyFill="1" applyBorder="1" applyAlignment="1" applyProtection="1">
      <alignment horizontal="center" vertical="center"/>
      <protection locked="0"/>
    </xf>
    <xf numFmtId="0" fontId="10" fillId="10" borderId="21" xfId="0" applyFont="1" applyFill="1" applyBorder="1" applyAlignment="1" applyProtection="1">
      <alignment horizontal="center" vertical="center" wrapText="1"/>
    </xf>
    <xf numFmtId="0" fontId="10" fillId="10" borderId="22" xfId="0" applyFont="1" applyFill="1" applyBorder="1" applyAlignment="1" applyProtection="1">
      <alignment horizontal="center" vertical="center" wrapText="1"/>
    </xf>
    <xf numFmtId="0" fontId="10" fillId="10" borderId="23" xfId="0" applyFont="1" applyFill="1" applyBorder="1" applyAlignment="1" applyProtection="1">
      <alignment horizontal="center" vertical="center" wrapText="1"/>
    </xf>
    <xf numFmtId="0" fontId="10" fillId="10" borderId="24" xfId="0" applyFont="1" applyFill="1" applyBorder="1" applyAlignment="1" applyProtection="1">
      <alignment horizontal="center" vertical="center" wrapText="1"/>
    </xf>
    <xf numFmtId="0" fontId="10" fillId="10" borderId="25" xfId="0" applyFont="1" applyFill="1" applyBorder="1" applyAlignment="1" applyProtection="1">
      <alignment horizontal="center" vertical="center" wrapText="1"/>
    </xf>
    <xf numFmtId="0" fontId="10" fillId="10" borderId="26" xfId="0" applyFont="1" applyFill="1" applyBorder="1" applyAlignment="1" applyProtection="1">
      <alignment horizontal="center" vertical="center" wrapText="1"/>
    </xf>
    <xf numFmtId="0" fontId="12" fillId="2" borderId="6" xfId="0" applyFont="1" applyFill="1" applyBorder="1" applyAlignment="1" applyProtection="1">
      <alignment horizontal="left"/>
      <protection locked="0"/>
    </xf>
    <xf numFmtId="0" fontId="10" fillId="5" borderId="14" xfId="0" applyFont="1" applyFill="1" applyBorder="1" applyAlignment="1" applyProtection="1">
      <alignment horizontal="center" vertical="center" wrapText="1"/>
    </xf>
    <xf numFmtId="0" fontId="10" fillId="5" borderId="16" xfId="0" applyFont="1" applyFill="1" applyBorder="1" applyAlignment="1" applyProtection="1">
      <alignment horizontal="center" vertical="center" wrapText="1"/>
    </xf>
    <xf numFmtId="0" fontId="10" fillId="5" borderId="15" xfId="0" applyFont="1" applyFill="1" applyBorder="1" applyAlignment="1" applyProtection="1">
      <alignment horizontal="center" vertical="center" wrapText="1"/>
    </xf>
    <xf numFmtId="0" fontId="4" fillId="2" borderId="4" xfId="0" applyFont="1" applyFill="1" applyBorder="1" applyAlignment="1">
      <alignment horizontal="center" vertical="top" wrapText="1"/>
    </xf>
    <xf numFmtId="0" fontId="4" fillId="2" borderId="14" xfId="0" applyFont="1" applyFill="1" applyBorder="1" applyAlignment="1" applyProtection="1">
      <alignment horizontal="left" vertical="top" wrapText="1"/>
      <protection locked="0"/>
    </xf>
    <xf numFmtId="0" fontId="4" fillId="2" borderId="16" xfId="0" applyFont="1" applyFill="1" applyBorder="1" applyAlignment="1" applyProtection="1">
      <alignment horizontal="left" vertical="top" wrapText="1"/>
      <protection locked="0"/>
    </xf>
    <xf numFmtId="0" fontId="4" fillId="2" borderId="15" xfId="0" applyFont="1" applyFill="1" applyBorder="1" applyAlignment="1" applyProtection="1">
      <alignment horizontal="left" vertical="top" wrapText="1"/>
      <protection locked="0"/>
    </xf>
    <xf numFmtId="0" fontId="10" fillId="3" borderId="4" xfId="0" applyFont="1" applyFill="1" applyBorder="1" applyAlignment="1">
      <alignment horizontal="left" vertical="center" wrapText="1"/>
    </xf>
    <xf numFmtId="0" fontId="9" fillId="3" borderId="4" xfId="0" applyFont="1" applyFill="1" applyBorder="1" applyAlignment="1">
      <alignment horizontal="left" vertical="center" wrapText="1"/>
    </xf>
    <xf numFmtId="0" fontId="4" fillId="2" borderId="4" xfId="0" applyFont="1" applyFill="1" applyBorder="1" applyAlignment="1" applyProtection="1">
      <alignment horizontal="center" vertical="center" wrapText="1"/>
      <protection locked="0"/>
    </xf>
    <xf numFmtId="0" fontId="10" fillId="5" borderId="14" xfId="0" applyFont="1" applyFill="1" applyBorder="1" applyAlignment="1" applyProtection="1">
      <alignment horizontal="center" vertical="center" wrapText="1"/>
      <protection locked="0"/>
    </xf>
    <xf numFmtId="0" fontId="10" fillId="5" borderId="16" xfId="0" applyFont="1" applyFill="1" applyBorder="1" applyAlignment="1" applyProtection="1">
      <alignment horizontal="center" vertical="center" wrapText="1"/>
      <protection locked="0"/>
    </xf>
    <xf numFmtId="0" fontId="10" fillId="5" borderId="15" xfId="0" applyFont="1" applyFill="1" applyBorder="1" applyAlignment="1" applyProtection="1">
      <alignment horizontal="center" vertical="center" wrapText="1"/>
      <protection locked="0"/>
    </xf>
    <xf numFmtId="0" fontId="77" fillId="2" borderId="1" xfId="0" applyFont="1" applyFill="1" applyBorder="1" applyAlignment="1" applyProtection="1">
      <alignment horizontal="center" vertical="top" wrapText="1"/>
      <protection locked="0"/>
    </xf>
    <xf numFmtId="0" fontId="77" fillId="2" borderId="2" xfId="0" applyFont="1" applyFill="1" applyBorder="1" applyAlignment="1" applyProtection="1">
      <alignment horizontal="center" vertical="top" wrapText="1"/>
      <protection locked="0"/>
    </xf>
    <xf numFmtId="0" fontId="77" fillId="2" borderId="3" xfId="0" applyFont="1" applyFill="1" applyBorder="1" applyAlignment="1" applyProtection="1">
      <alignment horizontal="center" vertical="top" wrapText="1"/>
      <protection locked="0"/>
    </xf>
    <xf numFmtId="0" fontId="10" fillId="5" borderId="4" xfId="0" applyFont="1" applyFill="1" applyBorder="1" applyAlignment="1" applyProtection="1">
      <alignment horizontal="center" vertical="center" wrapText="1"/>
      <protection locked="0"/>
    </xf>
    <xf numFmtId="0" fontId="9" fillId="3" borderId="4" xfId="0" applyFont="1" applyFill="1" applyBorder="1"/>
    <xf numFmtId="0" fontId="4" fillId="2" borderId="14" xfId="0" applyFont="1" applyFill="1" applyBorder="1" applyAlignment="1" applyProtection="1">
      <alignment horizontal="left" vertical="top"/>
      <protection locked="0"/>
    </xf>
    <xf numFmtId="0" fontId="4" fillId="2" borderId="16" xfId="0" applyFont="1" applyFill="1" applyBorder="1" applyAlignment="1" applyProtection="1">
      <alignment horizontal="left" vertical="top"/>
      <protection locked="0"/>
    </xf>
    <xf numFmtId="0" fontId="4" fillId="2" borderId="15" xfId="0" applyFont="1" applyFill="1" applyBorder="1" applyAlignment="1" applyProtection="1">
      <alignment horizontal="left" vertical="top"/>
      <protection locked="0"/>
    </xf>
    <xf numFmtId="0" fontId="44" fillId="2" borderId="0" xfId="1" applyFont="1" applyFill="1" applyAlignment="1" applyProtection="1">
      <alignment horizontal="center" vertical="center"/>
      <protection locked="0"/>
    </xf>
    <xf numFmtId="0" fontId="17" fillId="0" borderId="4" xfId="0" applyFont="1" applyBorder="1" applyAlignment="1">
      <alignment horizontal="center" vertical="center" wrapText="1"/>
    </xf>
    <xf numFmtId="0" fontId="17" fillId="0" borderId="4" xfId="0" applyFont="1" applyBorder="1" applyAlignment="1">
      <alignment horizontal="center" vertical="top" wrapText="1"/>
    </xf>
    <xf numFmtId="0" fontId="10" fillId="5" borderId="4" xfId="0" applyFont="1" applyFill="1" applyBorder="1" applyAlignment="1">
      <alignment horizontal="center" vertical="center" wrapText="1"/>
    </xf>
    <xf numFmtId="0" fontId="9" fillId="2" borderId="4" xfId="0" applyFont="1" applyFill="1" applyBorder="1" applyAlignment="1" applyProtection="1">
      <alignment horizontal="center" vertical="center" wrapText="1"/>
      <protection locked="0"/>
    </xf>
    <xf numFmtId="0" fontId="17" fillId="3" borderId="14" xfId="0" applyFont="1" applyFill="1" applyBorder="1" applyAlignment="1" applyProtection="1">
      <alignment horizontal="center" vertical="center" wrapText="1"/>
    </xf>
    <xf numFmtId="0" fontId="17" fillId="3" borderId="16" xfId="0" applyFont="1" applyFill="1" applyBorder="1" applyAlignment="1" applyProtection="1">
      <alignment horizontal="center" vertical="center" wrapText="1"/>
    </xf>
    <xf numFmtId="0" fontId="17" fillId="3" borderId="15" xfId="0" applyFont="1" applyFill="1" applyBorder="1" applyAlignment="1" applyProtection="1">
      <alignment horizontal="center" vertical="center" wrapText="1"/>
    </xf>
    <xf numFmtId="0" fontId="30" fillId="2" borderId="4" xfId="0" applyFont="1" applyFill="1" applyBorder="1" applyAlignment="1" applyProtection="1">
      <alignment horizontal="center" vertical="center" wrapText="1"/>
      <protection locked="0"/>
    </xf>
    <xf numFmtId="0" fontId="10" fillId="5" borderId="4" xfId="0" applyFont="1" applyFill="1" applyBorder="1" applyAlignment="1" applyProtection="1">
      <alignment horizontal="left" vertical="center"/>
    </xf>
    <xf numFmtId="0" fontId="9" fillId="2" borderId="14" xfId="0" applyFont="1" applyFill="1" applyBorder="1" applyAlignment="1" applyProtection="1">
      <alignment horizontal="left" vertical="center" wrapText="1"/>
      <protection locked="0"/>
    </xf>
    <xf numFmtId="0" fontId="9" fillId="2" borderId="16" xfId="0" applyFont="1" applyFill="1" applyBorder="1" applyAlignment="1" applyProtection="1">
      <alignment horizontal="left" vertical="center" wrapText="1"/>
      <protection locked="0"/>
    </xf>
    <xf numFmtId="0" fontId="9" fillId="2" borderId="15" xfId="0" applyFont="1" applyFill="1" applyBorder="1" applyAlignment="1" applyProtection="1">
      <alignment horizontal="left" vertical="center" wrapText="1"/>
      <protection locked="0"/>
    </xf>
    <xf numFmtId="1" fontId="17" fillId="3" borderId="14" xfId="0" applyNumberFormat="1" applyFont="1" applyFill="1" applyBorder="1" applyAlignment="1" applyProtection="1">
      <alignment horizontal="center" vertical="center" wrapText="1"/>
    </xf>
    <xf numFmtId="1" fontId="17" fillId="3" borderId="15" xfId="0" applyNumberFormat="1" applyFont="1" applyFill="1" applyBorder="1" applyAlignment="1" applyProtection="1">
      <alignment horizontal="center" vertical="center" wrapText="1"/>
    </xf>
    <xf numFmtId="0" fontId="9" fillId="6" borderId="4" xfId="0" applyFont="1" applyFill="1" applyBorder="1" applyAlignment="1" applyProtection="1">
      <alignment horizontal="left" vertical="center" wrapText="1"/>
    </xf>
    <xf numFmtId="0" fontId="10" fillId="6" borderId="4" xfId="0" applyFont="1" applyFill="1" applyBorder="1" applyAlignment="1" applyProtection="1">
      <alignment horizontal="left" vertical="center" wrapText="1"/>
    </xf>
    <xf numFmtId="0" fontId="10" fillId="5" borderId="4" xfId="0" applyFont="1" applyFill="1" applyBorder="1" applyAlignment="1" applyProtection="1">
      <alignment horizontal="left" vertical="center" wrapText="1"/>
    </xf>
    <xf numFmtId="0" fontId="9" fillId="5" borderId="4" xfId="0" applyFont="1" applyFill="1" applyBorder="1" applyAlignment="1" applyProtection="1">
      <alignment horizontal="left" vertical="center" wrapText="1"/>
    </xf>
    <xf numFmtId="0" fontId="60" fillId="2" borderId="4" xfId="0" applyFont="1" applyFill="1" applyBorder="1" applyAlignment="1" applyProtection="1">
      <alignment horizontal="center" vertical="center" wrapText="1"/>
      <protection locked="0"/>
    </xf>
    <xf numFmtId="0" fontId="6" fillId="2" borderId="0" xfId="1" applyFont="1" applyFill="1" applyAlignment="1" applyProtection="1">
      <alignment horizontal="center"/>
      <protection locked="0"/>
    </xf>
    <xf numFmtId="0" fontId="16" fillId="5" borderId="13" xfId="0" applyFont="1" applyFill="1" applyBorder="1" applyAlignment="1" applyProtection="1">
      <alignment horizontal="center" vertical="center"/>
    </xf>
    <xf numFmtId="0" fontId="17" fillId="0" borderId="4"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0" fillId="5" borderId="4" xfId="0" applyFont="1" applyFill="1" applyBorder="1" applyAlignment="1" applyProtection="1">
      <alignment horizontal="center" vertical="center"/>
    </xf>
    <xf numFmtId="0" fontId="10" fillId="5" borderId="5" xfId="0" applyFont="1" applyFill="1" applyBorder="1" applyAlignment="1" applyProtection="1">
      <alignment horizontal="center" vertical="center" wrapText="1"/>
    </xf>
    <xf numFmtId="0" fontId="10" fillId="5" borderId="6" xfId="0" applyFont="1" applyFill="1" applyBorder="1" applyAlignment="1" applyProtection="1">
      <alignment horizontal="center" vertical="center" wrapText="1"/>
    </xf>
    <xf numFmtId="0" fontId="10" fillId="5" borderId="7" xfId="0" applyFont="1" applyFill="1" applyBorder="1" applyAlignment="1" applyProtection="1">
      <alignment horizontal="center" vertical="center" wrapText="1"/>
    </xf>
    <xf numFmtId="0" fontId="10" fillId="5" borderId="10" xfId="0" applyFont="1" applyFill="1" applyBorder="1" applyAlignment="1" applyProtection="1">
      <alignment horizontal="center" vertical="center" wrapText="1"/>
    </xf>
    <xf numFmtId="0" fontId="10" fillId="5" borderId="11" xfId="0" applyFont="1" applyFill="1" applyBorder="1" applyAlignment="1" applyProtection="1">
      <alignment horizontal="center" vertical="center" wrapText="1"/>
    </xf>
    <xf numFmtId="0" fontId="10" fillId="5" borderId="12" xfId="0" applyFont="1" applyFill="1" applyBorder="1" applyAlignment="1" applyProtection="1">
      <alignment horizontal="center" vertical="center" wrapText="1"/>
    </xf>
    <xf numFmtId="0" fontId="10" fillId="2" borderId="4" xfId="0" applyFont="1" applyFill="1" applyBorder="1" applyAlignment="1" applyProtection="1">
      <alignment horizontal="center" vertical="center" wrapText="1"/>
      <protection locked="0"/>
    </xf>
    <xf numFmtId="0" fontId="16" fillId="5" borderId="14" xfId="0" applyFont="1" applyFill="1" applyBorder="1" applyAlignment="1" applyProtection="1">
      <alignment horizontal="center" vertical="center"/>
    </xf>
    <xf numFmtId="0" fontId="16" fillId="5" borderId="16" xfId="0" applyFont="1" applyFill="1" applyBorder="1" applyAlignment="1" applyProtection="1">
      <alignment horizontal="center" vertical="center"/>
    </xf>
    <xf numFmtId="0" fontId="16" fillId="5" borderId="15" xfId="0" applyFont="1" applyFill="1" applyBorder="1" applyAlignment="1" applyProtection="1">
      <alignment horizontal="center" vertical="center"/>
    </xf>
    <xf numFmtId="0" fontId="29" fillId="2" borderId="0" xfId="0" applyFont="1" applyFill="1" applyAlignment="1" applyProtection="1">
      <alignment horizontal="center" wrapText="1"/>
      <protection locked="0"/>
    </xf>
    <xf numFmtId="0" fontId="29" fillId="2" borderId="0" xfId="0" applyFont="1" applyFill="1" applyAlignment="1" applyProtection="1">
      <alignment horizontal="center"/>
      <protection locked="0"/>
    </xf>
    <xf numFmtId="0" fontId="106" fillId="2" borderId="36" xfId="0" applyFont="1" applyFill="1" applyBorder="1" applyAlignment="1">
      <alignment horizontal="center"/>
    </xf>
    <xf numFmtId="0" fontId="40" fillId="17" borderId="0" xfId="0" applyFont="1" applyFill="1" applyAlignment="1">
      <alignment horizontal="center" textRotation="90" wrapText="1"/>
    </xf>
    <xf numFmtId="0" fontId="106" fillId="11" borderId="0" xfId="0" applyFont="1" applyFill="1" applyBorder="1" applyAlignment="1">
      <alignment horizontal="left"/>
    </xf>
    <xf numFmtId="0" fontId="106" fillId="11" borderId="9" xfId="0" applyFont="1" applyFill="1" applyBorder="1" applyAlignment="1">
      <alignment horizontal="left"/>
    </xf>
    <xf numFmtId="0" fontId="0" fillId="2" borderId="37" xfId="0" applyFill="1" applyBorder="1" applyAlignment="1">
      <alignment horizontal="center"/>
    </xf>
    <xf numFmtId="0" fontId="0" fillId="2" borderId="38" xfId="0" applyFill="1" applyBorder="1" applyAlignment="1">
      <alignment horizontal="center"/>
    </xf>
    <xf numFmtId="0" fontId="0" fillId="2" borderId="39" xfId="0" applyFill="1" applyBorder="1" applyAlignment="1">
      <alignment horizontal="center"/>
    </xf>
    <xf numFmtId="0" fontId="0" fillId="2" borderId="96" xfId="0" applyFill="1" applyBorder="1" applyAlignment="1">
      <alignment horizontal="center"/>
    </xf>
    <xf numFmtId="0" fontId="10" fillId="0" borderId="14" xfId="0" applyFont="1" applyFill="1" applyBorder="1" applyAlignment="1" applyProtection="1">
      <alignment horizontal="left" vertical="center" wrapText="1"/>
    </xf>
    <xf numFmtId="0" fontId="10" fillId="0" borderId="16" xfId="0" applyFont="1" applyFill="1" applyBorder="1" applyAlignment="1" applyProtection="1">
      <alignment horizontal="left" vertical="center" wrapText="1"/>
    </xf>
    <xf numFmtId="0" fontId="10" fillId="0" borderId="15" xfId="0" applyFont="1" applyFill="1" applyBorder="1" applyAlignment="1" applyProtection="1">
      <alignment horizontal="left" vertical="center" wrapText="1"/>
    </xf>
    <xf numFmtId="0" fontId="5" fillId="5" borderId="4" xfId="0" applyFont="1" applyFill="1" applyBorder="1" applyAlignment="1" applyProtection="1">
      <alignment horizontal="center" vertical="center" wrapText="1"/>
    </xf>
    <xf numFmtId="0" fontId="0" fillId="2" borderId="4" xfId="0" applyFill="1" applyBorder="1" applyAlignment="1" applyProtection="1">
      <alignment horizontal="center" vertical="center" wrapText="1"/>
      <protection locked="0"/>
    </xf>
    <xf numFmtId="3" fontId="0" fillId="2" borderId="4" xfId="0" applyNumberFormat="1" applyFont="1" applyFill="1" applyBorder="1" applyAlignment="1" applyProtection="1">
      <alignment horizontal="center" vertical="center" wrapText="1"/>
      <protection locked="0"/>
    </xf>
    <xf numFmtId="0" fontId="10" fillId="0" borderId="4" xfId="0" applyFont="1" applyFill="1" applyBorder="1" applyAlignment="1" applyProtection="1">
      <alignment horizontal="center" vertical="center" wrapText="1"/>
    </xf>
    <xf numFmtId="0" fontId="0" fillId="2" borderId="4" xfId="0" applyFill="1" applyBorder="1" applyAlignment="1" applyProtection="1">
      <alignment horizontal="center"/>
      <protection locked="0"/>
    </xf>
    <xf numFmtId="0" fontId="44" fillId="2" borderId="11" xfId="1" applyFont="1" applyFill="1" applyBorder="1" applyAlignment="1" applyProtection="1">
      <alignment horizontal="center" vertical="center"/>
    </xf>
    <xf numFmtId="0" fontId="4" fillId="2" borderId="0" xfId="0" applyFont="1" applyFill="1" applyAlignment="1" applyProtection="1">
      <alignment horizontal="left" vertical="center" wrapText="1"/>
      <protection locked="0"/>
    </xf>
    <xf numFmtId="0" fontId="114" fillId="5" borderId="4" xfId="0" applyFont="1" applyFill="1" applyBorder="1" applyAlignment="1" applyProtection="1">
      <alignment horizontal="center" vertical="center" wrapText="1"/>
    </xf>
    <xf numFmtId="0" fontId="35" fillId="2" borderId="4"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protection locked="0"/>
    </xf>
    <xf numFmtId="0" fontId="0" fillId="2" borderId="14"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15" xfId="0" applyFill="1" applyBorder="1" applyAlignment="1" applyProtection="1">
      <alignment horizontal="center" vertical="center"/>
      <protection locked="0"/>
    </xf>
    <xf numFmtId="0" fontId="0" fillId="0" borderId="4" xfId="0" applyFill="1" applyBorder="1" applyAlignment="1" applyProtection="1">
      <alignment horizontal="center" vertical="center" wrapText="1"/>
    </xf>
    <xf numFmtId="0" fontId="0" fillId="2" borderId="4" xfId="0" applyFont="1" applyFill="1" applyBorder="1" applyAlignment="1" applyProtection="1">
      <alignment horizontal="center" vertical="center" wrapText="1"/>
      <protection locked="0"/>
    </xf>
    <xf numFmtId="0" fontId="44" fillId="2" borderId="14" xfId="0" applyFont="1" applyFill="1" applyBorder="1" applyAlignment="1" applyProtection="1">
      <alignment horizontal="left" vertical="top" wrapText="1"/>
      <protection locked="0"/>
    </xf>
    <xf numFmtId="0" fontId="87" fillId="2" borderId="16" xfId="0" applyFont="1" applyFill="1" applyBorder="1" applyAlignment="1" applyProtection="1">
      <alignment horizontal="left" vertical="top" wrapText="1"/>
      <protection locked="0"/>
    </xf>
    <xf numFmtId="0" fontId="87" fillId="2" borderId="15" xfId="0" applyFont="1" applyFill="1" applyBorder="1" applyAlignment="1" applyProtection="1">
      <alignment horizontal="left" vertical="top" wrapText="1"/>
      <protection locked="0"/>
    </xf>
    <xf numFmtId="0" fontId="44" fillId="2" borderId="0" xfId="0" applyFont="1" applyFill="1" applyBorder="1" applyAlignment="1" applyProtection="1">
      <alignment horizontal="center" vertical="center" wrapText="1"/>
    </xf>
    <xf numFmtId="0" fontId="48" fillId="5" borderId="4" xfId="0" applyFont="1" applyFill="1" applyBorder="1" applyAlignment="1" applyProtection="1">
      <alignment horizontal="center" vertical="center" wrapText="1"/>
    </xf>
    <xf numFmtId="0" fontId="44" fillId="5" borderId="14" xfId="0" applyFont="1" applyFill="1" applyBorder="1" applyAlignment="1" applyProtection="1">
      <alignment horizontal="center" vertical="center" wrapText="1"/>
    </xf>
    <xf numFmtId="0" fontId="44" fillId="5" borderId="16" xfId="0" applyFont="1" applyFill="1" applyBorder="1" applyAlignment="1" applyProtection="1">
      <alignment horizontal="center" vertical="center" wrapText="1"/>
    </xf>
    <xf numFmtId="0" fontId="44" fillId="5" borderId="15" xfId="0" applyFont="1" applyFill="1" applyBorder="1" applyAlignment="1" applyProtection="1">
      <alignment horizontal="center" vertical="center" wrapText="1"/>
    </xf>
    <xf numFmtId="0" fontId="44" fillId="2" borderId="14" xfId="0" applyFont="1" applyFill="1" applyBorder="1" applyAlignment="1" applyProtection="1">
      <alignment horizontal="center" vertical="top" wrapText="1"/>
      <protection locked="0"/>
    </xf>
    <xf numFmtId="0" fontId="44" fillId="2" borderId="16" xfId="0" applyFont="1" applyFill="1" applyBorder="1" applyAlignment="1" applyProtection="1">
      <alignment horizontal="center" vertical="top" wrapText="1"/>
      <protection locked="0"/>
    </xf>
    <xf numFmtId="0" fontId="44" fillId="2" borderId="15" xfId="0" applyFont="1" applyFill="1" applyBorder="1" applyAlignment="1" applyProtection="1">
      <alignment horizontal="center" vertical="top" wrapText="1"/>
      <protection locked="0"/>
    </xf>
    <xf numFmtId="0" fontId="44" fillId="2" borderId="11" xfId="0" applyFont="1" applyFill="1" applyBorder="1" applyAlignment="1" applyProtection="1">
      <alignment horizontal="center" vertical="center" wrapText="1"/>
    </xf>
    <xf numFmtId="0" fontId="0" fillId="9" borderId="9" xfId="0" applyFill="1" applyBorder="1" applyAlignment="1" applyProtection="1">
      <alignment horizontal="center"/>
      <protection locked="0"/>
    </xf>
    <xf numFmtId="0" fontId="79" fillId="2" borderId="14" xfId="0" applyFont="1" applyFill="1" applyBorder="1" applyAlignment="1" applyProtection="1">
      <alignment horizontal="center" vertical="top" wrapText="1"/>
    </xf>
    <xf numFmtId="0" fontId="79" fillId="2" borderId="16" xfId="0" applyFont="1" applyFill="1" applyBorder="1" applyAlignment="1" applyProtection="1">
      <alignment horizontal="center" vertical="top" wrapText="1"/>
    </xf>
    <xf numFmtId="0" fontId="79" fillId="2" borderId="15" xfId="0" applyFont="1" applyFill="1" applyBorder="1" applyAlignment="1" applyProtection="1">
      <alignment horizontal="center" vertical="top" wrapText="1"/>
    </xf>
    <xf numFmtId="0" fontId="44" fillId="2" borderId="14" xfId="0" applyFont="1" applyFill="1" applyBorder="1" applyAlignment="1" applyProtection="1">
      <alignment horizontal="center" vertical="center" wrapText="1"/>
      <protection locked="0"/>
    </xf>
    <xf numFmtId="0" fontId="44" fillId="2" borderId="16" xfId="0" applyFont="1" applyFill="1" applyBorder="1" applyAlignment="1" applyProtection="1">
      <alignment horizontal="center" vertical="center" wrapText="1"/>
      <protection locked="0"/>
    </xf>
    <xf numFmtId="0" fontId="44" fillId="2" borderId="15" xfId="0" applyFont="1" applyFill="1" applyBorder="1" applyAlignment="1" applyProtection="1">
      <alignment horizontal="center" vertical="center" wrapText="1"/>
      <protection locked="0"/>
    </xf>
    <xf numFmtId="49" fontId="143" fillId="0" borderId="0" xfId="0" applyNumberFormat="1" applyFont="1" applyAlignment="1">
      <alignment horizontal="left" wrapText="1"/>
    </xf>
    <xf numFmtId="0" fontId="50" fillId="0" borderId="36" xfId="0" applyFont="1" applyBorder="1" applyAlignment="1">
      <alignment horizontal="left" wrapText="1"/>
    </xf>
    <xf numFmtId="0" fontId="50" fillId="0" borderId="37" xfId="0" applyFont="1" applyBorder="1" applyAlignment="1">
      <alignment horizontal="left" vertical="center" wrapText="1"/>
    </xf>
    <xf numFmtId="0" fontId="50" fillId="0" borderId="38" xfId="0" applyFont="1" applyBorder="1" applyAlignment="1">
      <alignment horizontal="left" vertical="center" wrapText="1"/>
    </xf>
    <xf numFmtId="0" fontId="50" fillId="0" borderId="40" xfId="0" applyFont="1" applyBorder="1" applyAlignment="1">
      <alignment horizontal="left" vertical="center" wrapText="1"/>
    </xf>
    <xf numFmtId="0" fontId="50" fillId="0" borderId="36" xfId="0" applyFont="1" applyBorder="1" applyAlignment="1">
      <alignment horizontal="left" vertical="center" wrapText="1"/>
    </xf>
    <xf numFmtId="49" fontId="143" fillId="19" borderId="37" xfId="0" applyNumberFormat="1" applyFont="1" applyFill="1" applyBorder="1" applyAlignment="1">
      <alignment horizontal="center"/>
    </xf>
    <xf numFmtId="49" fontId="143" fillId="19" borderId="38" xfId="0" applyNumberFormat="1" applyFont="1" applyFill="1" applyBorder="1" applyAlignment="1">
      <alignment horizontal="center"/>
    </xf>
    <xf numFmtId="49" fontId="143" fillId="19" borderId="40" xfId="0" applyNumberFormat="1" applyFont="1" applyFill="1" applyBorder="1" applyAlignment="1">
      <alignment horizontal="center"/>
    </xf>
    <xf numFmtId="49" fontId="142" fillId="0" borderId="37" xfId="0" applyNumberFormat="1" applyFont="1" applyBorder="1" applyAlignment="1">
      <alignment horizontal="center"/>
    </xf>
    <xf numFmtId="49" fontId="142" fillId="0" borderId="38" xfId="0" applyNumberFormat="1" applyFont="1" applyBorder="1" applyAlignment="1">
      <alignment horizontal="center"/>
    </xf>
    <xf numFmtId="49" fontId="142" fillId="0" borderId="40" xfId="0" applyNumberFormat="1" applyFont="1" applyBorder="1" applyAlignment="1">
      <alignment horizontal="center"/>
    </xf>
    <xf numFmtId="0" fontId="40" fillId="0" borderId="36" xfId="0" applyFont="1" applyBorder="1" applyAlignment="1">
      <alignment horizontal="center"/>
    </xf>
    <xf numFmtId="0" fontId="0" fillId="0" borderId="36" xfId="0" applyBorder="1" applyAlignment="1">
      <alignment horizontal="center"/>
    </xf>
    <xf numFmtId="49" fontId="137" fillId="0" borderId="36" xfId="0" applyNumberFormat="1" applyFont="1" applyBorder="1" applyAlignment="1">
      <alignment horizontal="left"/>
    </xf>
    <xf numFmtId="0" fontId="0" fillId="0" borderId="39" xfId="0" applyBorder="1" applyAlignment="1">
      <alignment horizontal="center" wrapText="1"/>
    </xf>
    <xf numFmtId="0" fontId="0" fillId="0" borderId="96" xfId="0" applyBorder="1" applyAlignment="1">
      <alignment horizontal="center" wrapText="1"/>
    </xf>
    <xf numFmtId="0" fontId="0" fillId="0" borderId="42" xfId="0" applyBorder="1" applyAlignment="1">
      <alignment horizontal="center" wrapText="1"/>
    </xf>
    <xf numFmtId="49" fontId="138" fillId="0" borderId="49" xfId="0" applyNumberFormat="1" applyFont="1" applyBorder="1" applyAlignment="1">
      <alignment horizontal="left"/>
    </xf>
    <xf numFmtId="49" fontId="138" fillId="0" borderId="39" xfId="0" applyNumberFormat="1" applyFont="1" applyBorder="1" applyAlignment="1">
      <alignment horizontal="left"/>
    </xf>
    <xf numFmtId="2" fontId="40" fillId="0" borderId="5" xfId="0" applyNumberFormat="1" applyFont="1" applyBorder="1" applyAlignment="1">
      <alignment horizontal="center" wrapText="1"/>
    </xf>
    <xf numFmtId="2" fontId="40" fillId="0" borderId="6" xfId="0" applyNumberFormat="1" applyFont="1" applyBorder="1" applyAlignment="1">
      <alignment horizontal="center" wrapText="1"/>
    </xf>
    <xf numFmtId="2" fontId="40" fillId="0" borderId="7" xfId="0" applyNumberFormat="1" applyFont="1" applyBorder="1" applyAlignment="1">
      <alignment horizontal="center" wrapText="1"/>
    </xf>
    <xf numFmtId="49" fontId="138" fillId="0" borderId="98" xfId="0" applyNumberFormat="1" applyFont="1" applyBorder="1" applyAlignment="1">
      <alignment horizontal="left"/>
    </xf>
    <xf numFmtId="49" fontId="138" fillId="0" borderId="99" xfId="0" applyNumberFormat="1" applyFont="1" applyBorder="1" applyAlignment="1">
      <alignment horizontal="left"/>
    </xf>
    <xf numFmtId="49" fontId="138" fillId="0" borderId="100" xfId="0" applyNumberFormat="1" applyFont="1" applyBorder="1" applyAlignment="1">
      <alignment horizontal="left"/>
    </xf>
    <xf numFmtId="2" fontId="40" fillId="0" borderId="101" xfId="0" applyNumberFormat="1" applyFont="1" applyBorder="1" applyAlignment="1">
      <alignment horizontal="center" wrapText="1"/>
    </xf>
    <xf numFmtId="2" fontId="40" fillId="0" borderId="102" xfId="0" applyNumberFormat="1" applyFont="1" applyBorder="1" applyAlignment="1">
      <alignment horizontal="center" wrapText="1"/>
    </xf>
    <xf numFmtId="2" fontId="40" fillId="0" borderId="103" xfId="0" applyNumberFormat="1" applyFont="1" applyBorder="1" applyAlignment="1">
      <alignment horizontal="center" wrapText="1"/>
    </xf>
    <xf numFmtId="49" fontId="137" fillId="0" borderId="49" xfId="0" applyNumberFormat="1" applyFont="1" applyBorder="1" applyAlignment="1">
      <alignment horizontal="left"/>
    </xf>
    <xf numFmtId="0" fontId="40" fillId="0" borderId="101" xfId="0" applyFont="1" applyBorder="1" applyAlignment="1">
      <alignment horizontal="center" wrapText="1"/>
    </xf>
    <xf numFmtId="0" fontId="40" fillId="0" borderId="102" xfId="0" applyFont="1" applyBorder="1" applyAlignment="1">
      <alignment horizontal="center" wrapText="1"/>
    </xf>
    <xf numFmtId="0" fontId="40" fillId="0" borderId="103" xfId="0" applyFont="1" applyBorder="1" applyAlignment="1">
      <alignment horizontal="center" wrapText="1"/>
    </xf>
    <xf numFmtId="49" fontId="137" fillId="0" borderId="50" xfId="0" applyNumberFormat="1" applyFont="1" applyBorder="1" applyAlignment="1">
      <alignment horizontal="left"/>
    </xf>
    <xf numFmtId="2" fontId="0" fillId="0" borderId="44" xfId="0" applyNumberFormat="1" applyBorder="1" applyAlignment="1">
      <alignment horizontal="center" wrapText="1"/>
    </xf>
    <xf numFmtId="2" fontId="0" fillId="0" borderId="43" xfId="0" applyNumberFormat="1" applyBorder="1" applyAlignment="1">
      <alignment horizontal="center" wrapText="1"/>
    </xf>
    <xf numFmtId="2" fontId="0" fillId="0" borderId="45" xfId="0" applyNumberFormat="1" applyBorder="1" applyAlignment="1">
      <alignment horizontal="center" wrapText="1"/>
    </xf>
    <xf numFmtId="49" fontId="140" fillId="0" borderId="0" xfId="0" applyNumberFormat="1" applyFont="1" applyAlignment="1">
      <alignment horizontal="center"/>
    </xf>
    <xf numFmtId="49" fontId="140" fillId="0" borderId="0" xfId="0" applyNumberFormat="1" applyFont="1" applyFill="1" applyAlignment="1">
      <alignment horizontal="center"/>
    </xf>
    <xf numFmtId="49" fontId="136" fillId="0" borderId="0" xfId="0" applyNumberFormat="1" applyFont="1" applyFill="1" applyAlignment="1">
      <alignment horizontal="center"/>
    </xf>
    <xf numFmtId="49" fontId="138" fillId="0" borderId="36" xfId="0" applyNumberFormat="1" applyFont="1" applyBorder="1" applyAlignment="1">
      <alignment horizontal="left"/>
    </xf>
    <xf numFmtId="0" fontId="40" fillId="0" borderId="37" xfId="0" applyFont="1" applyBorder="1" applyAlignment="1">
      <alignment horizontal="center" wrapText="1"/>
    </xf>
    <xf numFmtId="0" fontId="40" fillId="0" borderId="38" xfId="0" applyFont="1" applyBorder="1" applyAlignment="1">
      <alignment horizontal="center" wrapText="1"/>
    </xf>
    <xf numFmtId="0" fontId="40" fillId="0" borderId="40" xfId="0" applyFont="1" applyBorder="1" applyAlignment="1">
      <alignment horizontal="center" wrapText="1"/>
    </xf>
    <xf numFmtId="0" fontId="0" fillId="0" borderId="37" xfId="0" applyBorder="1" applyAlignment="1">
      <alignment horizontal="center" wrapText="1"/>
    </xf>
    <xf numFmtId="0" fontId="0" fillId="0" borderId="38" xfId="0" applyBorder="1" applyAlignment="1">
      <alignment horizontal="center" wrapText="1"/>
    </xf>
    <xf numFmtId="0" fontId="0" fillId="0" borderId="40" xfId="0" applyBorder="1" applyAlignment="1">
      <alignment horizontal="center" wrapText="1"/>
    </xf>
    <xf numFmtId="49" fontId="141" fillId="0" borderId="36" xfId="0" applyNumberFormat="1" applyFont="1"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49" fontId="136" fillId="0" borderId="36" xfId="0" applyNumberFormat="1" applyFont="1" applyBorder="1" applyAlignment="1">
      <alignment horizontal="center"/>
    </xf>
    <xf numFmtId="49" fontId="140" fillId="0" borderId="36" xfId="0" applyNumberFormat="1" applyFont="1" applyBorder="1" applyAlignment="1">
      <alignment horizontal="center"/>
    </xf>
    <xf numFmtId="49" fontId="136" fillId="0" borderId="49" xfId="0" applyNumberFormat="1" applyFont="1" applyBorder="1" applyAlignment="1">
      <alignment horizontal="center"/>
    </xf>
    <xf numFmtId="0" fontId="29" fillId="19" borderId="0" xfId="0" applyFont="1" applyFill="1" applyAlignment="1">
      <alignment horizontal="center"/>
    </xf>
    <xf numFmtId="49" fontId="138" fillId="2" borderId="0" xfId="0" applyNumberFormat="1" applyFont="1" applyFill="1" applyAlignment="1">
      <alignment horizontal="center"/>
    </xf>
    <xf numFmtId="49" fontId="136" fillId="2" borderId="0" xfId="0" applyNumberFormat="1" applyFont="1" applyFill="1" applyAlignment="1">
      <alignment horizontal="center"/>
    </xf>
    <xf numFmtId="49" fontId="136" fillId="0" borderId="0" xfId="0" applyNumberFormat="1" applyFont="1" applyAlignment="1">
      <alignment horizontal="center"/>
    </xf>
    <xf numFmtId="49" fontId="137" fillId="0" borderId="36" xfId="0" applyNumberFormat="1" applyFont="1" applyBorder="1" applyAlignment="1">
      <alignment horizontal="center"/>
    </xf>
    <xf numFmtId="0" fontId="0" fillId="0" borderId="96"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5" xfId="0" applyBorder="1" applyAlignment="1">
      <alignment horizontal="center"/>
    </xf>
    <xf numFmtId="0" fontId="0" fillId="0" borderId="44" xfId="0" applyBorder="1" applyAlignment="1">
      <alignment horizontal="center"/>
    </xf>
    <xf numFmtId="0" fontId="0" fillId="0" borderId="40" xfId="0" applyBorder="1" applyAlignment="1">
      <alignment horizontal="center"/>
    </xf>
    <xf numFmtId="49" fontId="135" fillId="0" borderId="0" xfId="0" applyNumberFormat="1" applyFont="1" applyAlignment="1">
      <alignment horizontal="left"/>
    </xf>
    <xf numFmtId="49" fontId="137" fillId="0" borderId="37" xfId="0" applyNumberFormat="1" applyFont="1" applyBorder="1" applyAlignment="1">
      <alignment horizontal="left"/>
    </xf>
    <xf numFmtId="49" fontId="137" fillId="0" borderId="38" xfId="0" applyNumberFormat="1" applyFont="1" applyBorder="1" applyAlignment="1">
      <alignment horizontal="left"/>
    </xf>
    <xf numFmtId="49" fontId="137" fillId="0" borderId="40" xfId="0" applyNumberFormat="1" applyFont="1" applyBorder="1" applyAlignment="1">
      <alignment horizontal="left"/>
    </xf>
    <xf numFmtId="166" fontId="117" fillId="3" borderId="36" xfId="0" applyNumberFormat="1" applyFont="1" applyFill="1" applyBorder="1" applyAlignment="1" applyProtection="1">
      <alignment horizontal="center" vertical="center" wrapText="1"/>
    </xf>
    <xf numFmtId="0" fontId="117" fillId="3" borderId="36" xfId="0" applyFont="1" applyFill="1" applyBorder="1" applyAlignment="1" applyProtection="1">
      <alignment horizontal="center" vertical="center" wrapText="1"/>
    </xf>
    <xf numFmtId="0" fontId="48" fillId="5" borderId="37" xfId="0" applyFont="1" applyFill="1" applyBorder="1" applyAlignment="1" applyProtection="1">
      <alignment horizontal="center" vertical="center" wrapText="1"/>
    </xf>
    <xf numFmtId="0" fontId="48" fillId="5" borderId="38" xfId="0" applyFont="1" applyFill="1" applyBorder="1" applyAlignment="1" applyProtection="1">
      <alignment horizontal="center" vertical="center" wrapText="1"/>
    </xf>
    <xf numFmtId="0" fontId="115" fillId="5" borderId="37" xfId="0" applyFont="1" applyFill="1" applyBorder="1" applyAlignment="1" applyProtection="1">
      <alignment horizontal="left" vertical="center" wrapText="1"/>
    </xf>
    <xf numFmtId="0" fontId="115" fillId="5" borderId="38" xfId="0" applyFont="1" applyFill="1" applyBorder="1" applyAlignment="1" applyProtection="1">
      <alignment horizontal="left" vertical="center" wrapText="1"/>
    </xf>
    <xf numFmtId="0" fontId="115" fillId="5" borderId="40" xfId="0" applyFont="1" applyFill="1" applyBorder="1" applyAlignment="1" applyProtection="1">
      <alignment horizontal="left" vertical="center" wrapText="1"/>
    </xf>
    <xf numFmtId="166" fontId="115" fillId="3" borderId="36" xfId="0" applyNumberFormat="1" applyFont="1" applyFill="1" applyBorder="1" applyAlignment="1" applyProtection="1">
      <alignment horizontal="center" vertical="center" wrapText="1"/>
    </xf>
    <xf numFmtId="166" fontId="48" fillId="3" borderId="36" xfId="0" applyNumberFormat="1" applyFont="1" applyFill="1" applyBorder="1" applyAlignment="1" applyProtection="1">
      <alignment horizontal="center" vertical="center" wrapText="1"/>
    </xf>
    <xf numFmtId="0" fontId="117" fillId="5" borderId="37" xfId="0" applyFont="1" applyFill="1" applyBorder="1" applyAlignment="1" applyProtection="1">
      <alignment horizontal="left" vertical="center" wrapText="1"/>
    </xf>
    <xf numFmtId="0" fontId="117" fillId="5" borderId="38" xfId="0" applyFont="1" applyFill="1" applyBorder="1" applyAlignment="1" applyProtection="1">
      <alignment horizontal="left" vertical="center" wrapText="1"/>
    </xf>
    <xf numFmtId="0" fontId="117" fillId="5" borderId="40" xfId="0" applyFont="1" applyFill="1" applyBorder="1" applyAlignment="1" applyProtection="1">
      <alignment horizontal="left" vertical="center" wrapText="1"/>
    </xf>
    <xf numFmtId="0" fontId="5" fillId="5" borderId="4" xfId="0" applyFont="1" applyFill="1" applyBorder="1" applyAlignment="1" applyProtection="1">
      <alignment horizontal="center" vertical="center"/>
    </xf>
    <xf numFmtId="0" fontId="10" fillId="5" borderId="14" xfId="0" applyFont="1" applyFill="1" applyBorder="1" applyAlignment="1" applyProtection="1">
      <alignment horizontal="left" vertical="center" wrapText="1"/>
    </xf>
    <xf numFmtId="0" fontId="10" fillId="5" borderId="16" xfId="0" applyFont="1" applyFill="1" applyBorder="1" applyAlignment="1" applyProtection="1">
      <alignment horizontal="left" vertical="center" wrapText="1"/>
    </xf>
    <xf numFmtId="0" fontId="10" fillId="5" borderId="15" xfId="0" applyFont="1" applyFill="1" applyBorder="1" applyAlignment="1" applyProtection="1">
      <alignment horizontal="left" vertical="center" wrapText="1"/>
    </xf>
    <xf numFmtId="0" fontId="44" fillId="5" borderId="36" xfId="0" applyFont="1" applyFill="1" applyBorder="1" applyAlignment="1" applyProtection="1">
      <alignment horizontal="center" vertical="center" wrapText="1"/>
    </xf>
    <xf numFmtId="0" fontId="95" fillId="5" borderId="36" xfId="0" applyFont="1" applyFill="1" applyBorder="1" applyAlignment="1" applyProtection="1">
      <alignment horizontal="left" vertical="center" wrapText="1"/>
    </xf>
    <xf numFmtId="0" fontId="109" fillId="2" borderId="36" xfId="0" applyFont="1" applyFill="1" applyBorder="1" applyAlignment="1" applyProtection="1">
      <alignment horizontal="left" vertical="center" wrapText="1"/>
    </xf>
    <xf numFmtId="0" fontId="95" fillId="2" borderId="36" xfId="0" applyFont="1" applyFill="1" applyBorder="1" applyAlignment="1" applyProtection="1">
      <alignment horizontal="left" vertical="center" wrapText="1"/>
    </xf>
    <xf numFmtId="0" fontId="44" fillId="0" borderId="0" xfId="1" applyFont="1" applyFill="1" applyBorder="1" applyAlignment="1" applyProtection="1">
      <alignment horizontal="center" vertical="center" wrapText="1"/>
    </xf>
    <xf numFmtId="0" fontId="121" fillId="2" borderId="0" xfId="1" applyFont="1" applyFill="1" applyAlignment="1" applyProtection="1">
      <alignment horizontal="center"/>
    </xf>
    <xf numFmtId="49" fontId="11" fillId="0" borderId="36" xfId="0" applyNumberFormat="1" applyFont="1" applyFill="1" applyBorder="1" applyAlignment="1" applyProtection="1">
      <alignment horizontal="left" vertical="center" wrapText="1"/>
      <protection locked="0"/>
    </xf>
    <xf numFmtId="0" fontId="95" fillId="0" borderId="36" xfId="0" applyFont="1" applyFill="1" applyBorder="1" applyAlignment="1" applyProtection="1">
      <alignment horizontal="left" vertical="center" wrapText="1"/>
    </xf>
    <xf numFmtId="0" fontId="5" fillId="2" borderId="5" xfId="0" applyFont="1" applyFill="1" applyBorder="1" applyAlignment="1" applyProtection="1">
      <alignment horizontal="left" vertical="center"/>
      <protection locked="0"/>
    </xf>
    <xf numFmtId="0" fontId="5" fillId="2" borderId="6" xfId="0" applyFont="1" applyFill="1" applyBorder="1" applyAlignment="1" applyProtection="1">
      <alignment horizontal="left" vertical="center"/>
      <protection locked="0"/>
    </xf>
    <xf numFmtId="0" fontId="5" fillId="2" borderId="7" xfId="0" applyFont="1" applyFill="1" applyBorder="1" applyAlignment="1" applyProtection="1">
      <alignment horizontal="left" vertical="center"/>
      <protection locked="0"/>
    </xf>
    <xf numFmtId="0" fontId="5" fillId="2" borderId="10" xfId="0" applyFont="1" applyFill="1" applyBorder="1" applyAlignment="1" applyProtection="1">
      <alignment horizontal="left" vertical="center"/>
      <protection locked="0"/>
    </xf>
    <xf numFmtId="0" fontId="5" fillId="2" borderId="11" xfId="0" applyFont="1" applyFill="1" applyBorder="1" applyAlignment="1" applyProtection="1">
      <alignment horizontal="left" vertical="center"/>
      <protection locked="0"/>
    </xf>
    <xf numFmtId="0" fontId="5" fillId="2" borderId="12" xfId="0" applyFont="1" applyFill="1" applyBorder="1" applyAlignment="1" applyProtection="1">
      <alignment horizontal="left" vertical="center"/>
      <protection locked="0"/>
    </xf>
    <xf numFmtId="3" fontId="25" fillId="2" borderId="14" xfId="0" applyNumberFormat="1" applyFont="1" applyFill="1" applyBorder="1" applyAlignment="1" applyProtection="1">
      <alignment horizontal="center"/>
      <protection locked="0"/>
    </xf>
    <xf numFmtId="3" fontId="25" fillId="2" borderId="15" xfId="0" applyNumberFormat="1" applyFont="1" applyFill="1" applyBorder="1" applyAlignment="1" applyProtection="1">
      <alignment horizontal="center"/>
      <protection locked="0"/>
    </xf>
    <xf numFmtId="0" fontId="0" fillId="2" borderId="4" xfId="0" applyFill="1" applyBorder="1" applyAlignment="1" applyProtection="1">
      <alignment horizontal="center" wrapText="1"/>
      <protection locked="0"/>
    </xf>
    <xf numFmtId="0" fontId="40" fillId="5" borderId="14" xfId="0" applyFont="1" applyFill="1" applyBorder="1" applyAlignment="1" applyProtection="1">
      <alignment horizontal="center" vertical="center"/>
    </xf>
    <xf numFmtId="0" fontId="40" fillId="5" borderId="16" xfId="0" applyFont="1" applyFill="1" applyBorder="1" applyAlignment="1" applyProtection="1">
      <alignment horizontal="center" vertical="center"/>
    </xf>
    <xf numFmtId="0" fontId="40" fillId="5" borderId="15" xfId="0" applyFont="1" applyFill="1" applyBorder="1" applyAlignment="1" applyProtection="1">
      <alignment horizontal="center" vertical="center"/>
    </xf>
    <xf numFmtId="0" fontId="119" fillId="2" borderId="0" xfId="0" applyFont="1" applyFill="1" applyAlignment="1" applyProtection="1">
      <alignment horizontal="center" vertical="center"/>
    </xf>
    <xf numFmtId="3" fontId="10" fillId="2" borderId="14" xfId="0" applyNumberFormat="1" applyFont="1" applyFill="1" applyBorder="1" applyAlignment="1" applyProtection="1">
      <alignment horizontal="center" vertical="center" wrapText="1"/>
      <protection locked="0"/>
    </xf>
    <xf numFmtId="3" fontId="10" fillId="2" borderId="15" xfId="0" applyNumberFormat="1" applyFont="1" applyFill="1" applyBorder="1" applyAlignment="1" applyProtection="1">
      <alignment horizontal="center" vertical="center" wrapText="1"/>
      <protection locked="0"/>
    </xf>
    <xf numFmtId="0" fontId="10" fillId="2" borderId="14" xfId="0" applyNumberFormat="1" applyFont="1" applyFill="1" applyBorder="1" applyAlignment="1" applyProtection="1">
      <alignment horizontal="center" vertical="center" wrapText="1"/>
      <protection locked="0"/>
    </xf>
    <xf numFmtId="0" fontId="10" fillId="2" borderId="15" xfId="0" applyNumberFormat="1" applyFont="1" applyFill="1" applyBorder="1" applyAlignment="1" applyProtection="1">
      <alignment horizontal="center" vertical="center" wrapText="1"/>
      <protection locked="0"/>
    </xf>
    <xf numFmtId="10" fontId="10" fillId="2" borderId="14" xfId="0" applyNumberFormat="1" applyFont="1" applyFill="1" applyBorder="1" applyAlignment="1" applyProtection="1">
      <alignment horizontal="center" vertical="center" wrapText="1"/>
      <protection locked="0"/>
    </xf>
    <xf numFmtId="10" fontId="10" fillId="2" borderId="15" xfId="0" applyNumberFormat="1" applyFont="1" applyFill="1" applyBorder="1" applyAlignment="1" applyProtection="1">
      <alignment horizontal="center" vertical="center" wrapText="1"/>
      <protection locked="0"/>
    </xf>
    <xf numFmtId="0" fontId="8" fillId="0" borderId="38" xfId="0" applyFont="1" applyFill="1" applyBorder="1" applyAlignment="1" applyProtection="1">
      <alignment horizontal="center" vertical="center" wrapText="1"/>
    </xf>
    <xf numFmtId="0" fontId="8" fillId="0" borderId="40" xfId="0" applyFont="1" applyFill="1" applyBorder="1" applyAlignment="1" applyProtection="1">
      <alignment horizontal="center" vertical="center" wrapText="1"/>
    </xf>
    <xf numFmtId="0" fontId="10" fillId="0" borderId="37" xfId="0" applyFont="1" applyFill="1" applyBorder="1" applyAlignment="1" applyProtection="1">
      <alignment horizontal="center" vertical="center" wrapText="1"/>
    </xf>
    <xf numFmtId="0" fontId="10" fillId="0" borderId="38" xfId="0" applyFont="1" applyFill="1" applyBorder="1" applyAlignment="1" applyProtection="1">
      <alignment horizontal="center" vertical="center" wrapText="1"/>
    </xf>
    <xf numFmtId="0" fontId="116" fillId="2" borderId="36" xfId="0" applyFont="1" applyFill="1" applyBorder="1" applyAlignment="1" applyProtection="1">
      <alignment horizontal="center"/>
      <protection locked="0"/>
    </xf>
    <xf numFmtId="0" fontId="116" fillId="2" borderId="36" xfId="0" applyFont="1" applyFill="1" applyBorder="1" applyAlignment="1" applyProtection="1">
      <alignment horizontal="center" vertical="center" wrapText="1"/>
      <protection locked="0"/>
    </xf>
    <xf numFmtId="166" fontId="116" fillId="2" borderId="36" xfId="0" applyNumberFormat="1" applyFont="1" applyFill="1" applyBorder="1" applyAlignment="1" applyProtection="1">
      <alignment horizontal="center" vertical="center" wrapText="1"/>
      <protection locked="0"/>
    </xf>
    <xf numFmtId="166" fontId="116" fillId="3" borderId="36" xfId="0" applyNumberFormat="1" applyFont="1" applyFill="1" applyBorder="1" applyAlignment="1" applyProtection="1">
      <alignment horizontal="center" vertical="center" wrapText="1"/>
    </xf>
    <xf numFmtId="0" fontId="10" fillId="0" borderId="36" xfId="0" applyFont="1" applyFill="1" applyBorder="1" applyAlignment="1" applyProtection="1">
      <alignment horizontal="center" vertical="center" wrapText="1"/>
    </xf>
    <xf numFmtId="0" fontId="10" fillId="5" borderId="39" xfId="0" applyFont="1" applyFill="1" applyBorder="1" applyAlignment="1" applyProtection="1">
      <alignment horizontal="center" vertical="center" wrapText="1"/>
    </xf>
    <xf numFmtId="0" fontId="10" fillId="5" borderId="42" xfId="0" applyFont="1" applyFill="1" applyBorder="1" applyAlignment="1" applyProtection="1">
      <alignment horizontal="center" vertical="center" wrapText="1"/>
    </xf>
    <xf numFmtId="0" fontId="10" fillId="5" borderId="46" xfId="0" applyFont="1" applyFill="1" applyBorder="1" applyAlignment="1" applyProtection="1">
      <alignment horizontal="center" vertical="center" wrapText="1"/>
    </xf>
    <xf numFmtId="0" fontId="10" fillId="5" borderId="41" xfId="0" applyFont="1" applyFill="1" applyBorder="1" applyAlignment="1" applyProtection="1">
      <alignment horizontal="center" vertical="center" wrapText="1"/>
    </xf>
    <xf numFmtId="0" fontId="10" fillId="5" borderId="44" xfId="0" applyFont="1" applyFill="1" applyBorder="1" applyAlignment="1" applyProtection="1">
      <alignment horizontal="center" vertical="center" wrapText="1"/>
    </xf>
    <xf numFmtId="0" fontId="10" fillId="5" borderId="45" xfId="0" applyFont="1" applyFill="1" applyBorder="1" applyAlignment="1" applyProtection="1">
      <alignment horizontal="center" vertical="center" wrapText="1"/>
    </xf>
    <xf numFmtId="0" fontId="8" fillId="0" borderId="37" xfId="0" applyFont="1" applyFill="1" applyBorder="1" applyAlignment="1" applyProtection="1">
      <alignment horizontal="center" vertical="center" wrapText="1"/>
    </xf>
    <xf numFmtId="0" fontId="10" fillId="5" borderId="36" xfId="0" applyFont="1" applyFill="1" applyBorder="1" applyAlignment="1" applyProtection="1">
      <alignment horizontal="center" vertical="center" wrapText="1"/>
    </xf>
    <xf numFmtId="0" fontId="8" fillId="5" borderId="36" xfId="0" applyFont="1" applyFill="1" applyBorder="1" applyAlignment="1" applyProtection="1">
      <alignment horizontal="center" vertical="center" wrapText="1"/>
    </xf>
    <xf numFmtId="0" fontId="117" fillId="5" borderId="36" xfId="0" applyFont="1" applyFill="1" applyBorder="1" applyAlignment="1" applyProtection="1">
      <alignment horizontal="center" vertical="center" wrapText="1"/>
    </xf>
    <xf numFmtId="0" fontId="10" fillId="5" borderId="36" xfId="0" applyFont="1" applyFill="1" applyBorder="1" applyAlignment="1" applyProtection="1">
      <alignment horizontal="center" vertical="center" wrapText="1"/>
      <protection locked="0"/>
    </xf>
    <xf numFmtId="0" fontId="48" fillId="5" borderId="37" xfId="0" applyFont="1" applyFill="1" applyBorder="1" applyAlignment="1" applyProtection="1">
      <alignment horizontal="left" vertical="center" wrapText="1"/>
    </xf>
    <xf numFmtId="0" fontId="48" fillId="5" borderId="38" xfId="0" applyFont="1" applyFill="1" applyBorder="1" applyAlignment="1" applyProtection="1">
      <alignment horizontal="left" vertical="center" wrapText="1"/>
    </xf>
    <xf numFmtId="0" fontId="48" fillId="5" borderId="40" xfId="0" applyFont="1" applyFill="1" applyBorder="1" applyAlignment="1" applyProtection="1">
      <alignment horizontal="left" vertical="center" wrapText="1"/>
    </xf>
    <xf numFmtId="0" fontId="116" fillId="2" borderId="38" xfId="0" applyFont="1" applyFill="1" applyBorder="1" applyAlignment="1" applyProtection="1">
      <alignment horizontal="center" vertical="center" wrapText="1"/>
      <protection locked="0"/>
    </xf>
    <xf numFmtId="0" fontId="116" fillId="2" borderId="37" xfId="0" applyFont="1" applyFill="1" applyBorder="1" applyAlignment="1" applyProtection="1">
      <alignment horizontal="center"/>
      <protection locked="0"/>
    </xf>
    <xf numFmtId="0" fontId="116" fillId="2" borderId="38" xfId="0" applyFont="1" applyFill="1" applyBorder="1" applyAlignment="1" applyProtection="1">
      <alignment horizontal="center"/>
      <protection locked="0"/>
    </xf>
    <xf numFmtId="166" fontId="116" fillId="2" borderId="38" xfId="0" applyNumberFormat="1" applyFont="1" applyFill="1" applyBorder="1" applyAlignment="1" applyProtection="1">
      <alignment horizontal="center" vertical="center" wrapText="1"/>
      <protection locked="0"/>
    </xf>
    <xf numFmtId="166" fontId="116" fillId="0" borderId="38" xfId="0" applyNumberFormat="1" applyFont="1" applyFill="1" applyBorder="1" applyAlignment="1" applyProtection="1">
      <alignment horizontal="center" vertical="center" wrapText="1"/>
    </xf>
    <xf numFmtId="0" fontId="116" fillId="0" borderId="38" xfId="0" applyFont="1" applyFill="1" applyBorder="1" applyAlignment="1" applyProtection="1">
      <alignment horizontal="center" vertical="center" wrapText="1"/>
    </xf>
    <xf numFmtId="0" fontId="116" fillId="0" borderId="40" xfId="0" applyFont="1" applyFill="1" applyBorder="1" applyAlignment="1" applyProtection="1">
      <alignment horizontal="center" vertical="center" wrapText="1"/>
    </xf>
    <xf numFmtId="0" fontId="77" fillId="2" borderId="37" xfId="0" applyFont="1" applyFill="1" applyBorder="1" applyAlignment="1" applyProtection="1">
      <alignment horizontal="left"/>
      <protection locked="0"/>
    </xf>
    <xf numFmtId="0" fontId="77" fillId="2" borderId="40" xfId="0" applyFont="1" applyFill="1" applyBorder="1" applyAlignment="1" applyProtection="1">
      <alignment horizontal="left"/>
      <protection locked="0"/>
    </xf>
    <xf numFmtId="0" fontId="77" fillId="11" borderId="37" xfId="0" applyFont="1" applyFill="1" applyBorder="1" applyAlignment="1" applyProtection="1">
      <alignment horizontal="center"/>
      <protection locked="0"/>
    </xf>
    <xf numFmtId="0" fontId="77" fillId="11" borderId="40" xfId="0" applyFont="1" applyFill="1" applyBorder="1" applyAlignment="1" applyProtection="1">
      <alignment horizontal="center"/>
      <protection locked="0"/>
    </xf>
    <xf numFmtId="0" fontId="35" fillId="19" borderId="0" xfId="0" applyFont="1" applyFill="1" applyAlignment="1" applyProtection="1">
      <alignment horizontal="center" vertical="top" wrapText="1"/>
      <protection locked="0"/>
    </xf>
    <xf numFmtId="0" fontId="35" fillId="19" borderId="0" xfId="0" applyFont="1" applyFill="1" applyAlignment="1" applyProtection="1">
      <alignment horizontal="center" vertical="top"/>
      <protection locked="0"/>
    </xf>
    <xf numFmtId="0" fontId="48" fillId="5" borderId="36" xfId="0" applyFont="1" applyFill="1" applyBorder="1" applyAlignment="1" applyProtection="1">
      <alignment horizontal="center" vertical="center" wrapText="1"/>
    </xf>
    <xf numFmtId="0" fontId="59" fillId="5" borderId="14" xfId="0" applyFont="1" applyFill="1" applyBorder="1" applyAlignment="1" applyProtection="1">
      <alignment horizontal="center" vertical="center" wrapText="1"/>
    </xf>
    <xf numFmtId="0" fontId="59" fillId="5" borderId="16" xfId="0" applyFont="1" applyFill="1" applyBorder="1" applyAlignment="1" applyProtection="1">
      <alignment horizontal="center" vertical="center" wrapText="1"/>
    </xf>
    <xf numFmtId="0" fontId="59" fillId="5" borderId="15" xfId="0" applyFont="1" applyFill="1" applyBorder="1" applyAlignment="1" applyProtection="1">
      <alignment horizontal="center" vertical="center" wrapText="1"/>
    </xf>
    <xf numFmtId="0" fontId="59" fillId="2" borderId="14" xfId="0" applyNumberFormat="1" applyFont="1" applyFill="1" applyBorder="1" applyAlignment="1" applyProtection="1">
      <alignment horizontal="center" vertical="center" wrapText="1"/>
    </xf>
    <xf numFmtId="0" fontId="126" fillId="0" borderId="16" xfId="0" applyNumberFormat="1" applyFont="1" applyBorder="1" applyAlignment="1" applyProtection="1">
      <alignment vertical="center"/>
    </xf>
    <xf numFmtId="0" fontId="126" fillId="0" borderId="15" xfId="0" applyNumberFormat="1" applyFont="1" applyBorder="1" applyAlignment="1" applyProtection="1">
      <alignment vertical="center"/>
    </xf>
    <xf numFmtId="0" fontId="59" fillId="2" borderId="16" xfId="0" applyNumberFormat="1" applyFont="1" applyFill="1" applyBorder="1" applyAlignment="1" applyProtection="1">
      <alignment horizontal="center" vertical="center" wrapText="1"/>
    </xf>
    <xf numFmtId="0" fontId="59" fillId="2" borderId="15" xfId="0" applyNumberFormat="1" applyFont="1" applyFill="1" applyBorder="1" applyAlignment="1" applyProtection="1">
      <alignment horizontal="center" vertical="center" wrapText="1"/>
    </xf>
    <xf numFmtId="49" fontId="48" fillId="3" borderId="37" xfId="0" applyNumberFormat="1" applyFont="1" applyFill="1" applyBorder="1" applyAlignment="1" applyProtection="1">
      <alignment horizontal="center" vertical="center" wrapText="1"/>
    </xf>
    <xf numFmtId="49" fontId="48" fillId="3" borderId="38" xfId="0" applyNumberFormat="1" applyFont="1" applyFill="1" applyBorder="1" applyAlignment="1" applyProtection="1">
      <alignment horizontal="center" vertical="center" wrapText="1"/>
    </xf>
    <xf numFmtId="49" fontId="48" fillId="3" borderId="40" xfId="0" applyNumberFormat="1" applyFont="1" applyFill="1" applyBorder="1" applyAlignment="1" applyProtection="1">
      <alignment horizontal="center" vertical="center" wrapText="1"/>
    </xf>
    <xf numFmtId="0" fontId="48" fillId="5" borderId="40" xfId="0" applyFont="1" applyFill="1" applyBorder="1" applyAlignment="1" applyProtection="1">
      <alignment horizontal="center" vertical="center" wrapText="1"/>
    </xf>
    <xf numFmtId="0" fontId="48" fillId="3" borderId="36" xfId="0" applyFont="1" applyFill="1" applyBorder="1" applyAlignment="1" applyProtection="1">
      <alignment horizontal="center" vertical="center" wrapText="1"/>
    </xf>
    <xf numFmtId="0" fontId="121" fillId="2" borderId="0" xfId="1" applyFont="1" applyFill="1" applyAlignment="1" applyProtection="1">
      <alignment horizontal="center" vertical="center"/>
    </xf>
    <xf numFmtId="0" fontId="10" fillId="3" borderId="36" xfId="0" applyNumberFormat="1" applyFont="1" applyFill="1" applyBorder="1" applyAlignment="1" applyProtection="1">
      <alignment horizontal="center" vertical="center" wrapText="1"/>
    </xf>
    <xf numFmtId="0" fontId="115" fillId="0" borderId="36" xfId="0" applyFont="1" applyFill="1" applyBorder="1" applyAlignment="1" applyProtection="1">
      <alignment horizontal="center" vertical="center" wrapText="1"/>
    </xf>
    <xf numFmtId="0" fontId="10" fillId="6" borderId="36" xfId="0" applyNumberFormat="1" applyFont="1" applyFill="1" applyBorder="1" applyAlignment="1" applyProtection="1">
      <alignment horizontal="center" vertical="center" wrapText="1"/>
    </xf>
    <xf numFmtId="49" fontId="10" fillId="6" borderId="36" xfId="0" applyNumberFormat="1" applyFont="1" applyFill="1" applyBorder="1" applyAlignment="1" applyProtection="1">
      <alignment horizontal="center" vertical="center" wrapText="1"/>
    </xf>
    <xf numFmtId="0" fontId="114" fillId="5" borderId="36" xfId="0" applyFont="1" applyFill="1" applyBorder="1" applyAlignment="1" applyProtection="1">
      <alignment horizontal="center" vertical="center" wrapText="1"/>
      <protection locked="0"/>
    </xf>
    <xf numFmtId="0" fontId="48" fillId="0" borderId="36" xfId="0" applyFont="1" applyFill="1" applyBorder="1" applyAlignment="1" applyProtection="1">
      <alignment horizontal="center" vertical="center" wrapText="1"/>
    </xf>
    <xf numFmtId="166" fontId="48" fillId="0" borderId="36" xfId="0" applyNumberFormat="1" applyFont="1" applyFill="1" applyBorder="1" applyAlignment="1" applyProtection="1">
      <alignment horizontal="center" vertical="center" wrapText="1"/>
    </xf>
    <xf numFmtId="0" fontId="115" fillId="3" borderId="36" xfId="0" applyFont="1" applyFill="1" applyBorder="1" applyAlignment="1" applyProtection="1">
      <alignment horizontal="center" vertical="center" wrapText="1"/>
    </xf>
    <xf numFmtId="0" fontId="116" fillId="2" borderId="36" xfId="0" applyNumberFormat="1" applyFont="1" applyFill="1" applyBorder="1" applyAlignment="1" applyProtection="1">
      <alignment horizontal="center" vertical="center" wrapText="1"/>
      <protection locked="0"/>
    </xf>
    <xf numFmtId="0" fontId="48" fillId="0" borderId="36"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protection locked="0"/>
    </xf>
    <xf numFmtId="0" fontId="48" fillId="5" borderId="36" xfId="0" applyFont="1" applyFill="1" applyBorder="1" applyAlignment="1" applyProtection="1">
      <alignment horizontal="center" vertical="center" textRotation="90" wrapText="1"/>
      <protection locked="0"/>
    </xf>
    <xf numFmtId="0" fontId="48" fillId="6" borderId="36" xfId="0" applyFont="1" applyFill="1" applyBorder="1" applyAlignment="1" applyProtection="1">
      <alignment horizontal="center" vertical="center" wrapText="1"/>
    </xf>
    <xf numFmtId="0" fontId="116" fillId="0" borderId="36" xfId="0" applyFont="1" applyFill="1" applyBorder="1" applyAlignment="1" applyProtection="1">
      <alignment horizontal="center" vertical="center" wrapText="1"/>
    </xf>
    <xf numFmtId="0" fontId="115" fillId="5" borderId="37" xfId="0" applyFont="1" applyFill="1" applyBorder="1" applyAlignment="1" applyProtection="1">
      <alignment horizontal="center" vertical="center" wrapText="1"/>
    </xf>
    <xf numFmtId="0" fontId="115" fillId="5" borderId="38" xfId="0" applyFont="1" applyFill="1" applyBorder="1" applyAlignment="1" applyProtection="1">
      <alignment horizontal="center" vertical="center" wrapText="1"/>
    </xf>
    <xf numFmtId="0" fontId="115" fillId="5" borderId="40" xfId="0" applyFont="1" applyFill="1" applyBorder="1" applyAlignment="1" applyProtection="1">
      <alignment horizontal="center" vertical="center" wrapText="1"/>
    </xf>
    <xf numFmtId="0" fontId="124" fillId="5" borderId="4" xfId="0" applyFont="1" applyFill="1" applyBorder="1" applyAlignment="1" applyProtection="1">
      <alignment horizontal="center" vertical="center"/>
    </xf>
    <xf numFmtId="0" fontId="124" fillId="5" borderId="5" xfId="0" applyFont="1" applyFill="1" applyBorder="1" applyAlignment="1" applyProtection="1">
      <alignment horizontal="center" vertical="center" wrapText="1"/>
    </xf>
    <xf numFmtId="0" fontId="124" fillId="5" borderId="6" xfId="0" applyFont="1" applyFill="1" applyBorder="1" applyAlignment="1" applyProtection="1">
      <alignment horizontal="center" vertical="center" wrapText="1"/>
    </xf>
    <xf numFmtId="0" fontId="124" fillId="5" borderId="10" xfId="0" applyFont="1" applyFill="1" applyBorder="1" applyAlignment="1" applyProtection="1">
      <alignment horizontal="center" vertical="center" wrapText="1"/>
    </xf>
    <xf numFmtId="0" fontId="124" fillId="5" borderId="11" xfId="0" applyFont="1" applyFill="1" applyBorder="1" applyAlignment="1" applyProtection="1">
      <alignment horizontal="center" vertical="center" wrapText="1"/>
    </xf>
    <xf numFmtId="0" fontId="124" fillId="5" borderId="13" xfId="0" applyFont="1" applyFill="1" applyBorder="1" applyAlignment="1" applyProtection="1">
      <alignment horizontal="center" vertical="center" wrapText="1"/>
    </xf>
    <xf numFmtId="0" fontId="124" fillId="5" borderId="29" xfId="0" applyFont="1" applyFill="1" applyBorder="1" applyAlignment="1" applyProtection="1">
      <alignment horizontal="center" vertical="center" wrapText="1"/>
    </xf>
    <xf numFmtId="0" fontId="125" fillId="5" borderId="4" xfId="0" applyFont="1" applyFill="1" applyBorder="1" applyAlignment="1" applyProtection="1">
      <alignment horizontal="center" vertical="center" wrapText="1"/>
    </xf>
    <xf numFmtId="0" fontId="124" fillId="5" borderId="13" xfId="0" applyFont="1" applyFill="1" applyBorder="1" applyAlignment="1" applyProtection="1">
      <alignment horizontal="center" vertical="center" textRotation="90" wrapText="1"/>
    </xf>
    <xf numFmtId="0" fontId="124" fillId="5" borderId="29" xfId="0" applyFont="1" applyFill="1" applyBorder="1" applyAlignment="1" applyProtection="1">
      <alignment horizontal="center" vertical="center" textRotation="90" wrapText="1"/>
    </xf>
    <xf numFmtId="0" fontId="124" fillId="5" borderId="4" xfId="0" applyFont="1" applyFill="1" applyBorder="1" applyAlignment="1" applyProtection="1">
      <alignment horizontal="center" vertical="center" wrapText="1"/>
    </xf>
    <xf numFmtId="0" fontId="17" fillId="2" borderId="4" xfId="0" applyFont="1" applyFill="1" applyBorder="1" applyAlignment="1" applyProtection="1">
      <alignment horizontal="center"/>
      <protection locked="0"/>
    </xf>
    <xf numFmtId="0" fontId="17" fillId="2" borderId="14" xfId="0" applyFont="1" applyFill="1" applyBorder="1" applyAlignment="1" applyProtection="1">
      <alignment horizontal="center"/>
      <protection locked="0"/>
    </xf>
    <xf numFmtId="0" fontId="17" fillId="2" borderId="16" xfId="0" applyFont="1" applyFill="1" applyBorder="1" applyAlignment="1" applyProtection="1">
      <alignment horizontal="center"/>
      <protection locked="0"/>
    </xf>
    <xf numFmtId="0" fontId="17" fillId="2" borderId="15" xfId="0" applyFont="1" applyFill="1" applyBorder="1" applyAlignment="1" applyProtection="1">
      <alignment horizontal="center"/>
      <protection locked="0"/>
    </xf>
    <xf numFmtId="0" fontId="4" fillId="2" borderId="14" xfId="0" applyFont="1" applyFill="1" applyBorder="1" applyAlignment="1" applyProtection="1">
      <alignment horizontal="center"/>
      <protection locked="0"/>
    </xf>
    <xf numFmtId="0" fontId="4" fillId="2" borderId="16" xfId="0" applyFont="1" applyFill="1" applyBorder="1" applyAlignment="1" applyProtection="1">
      <alignment horizontal="center"/>
      <protection locked="0"/>
    </xf>
    <xf numFmtId="0" fontId="120" fillId="2" borderId="0" xfId="0" applyFont="1" applyFill="1" applyBorder="1" applyAlignment="1" applyProtection="1">
      <alignment horizontal="center" vertical="center" wrapText="1"/>
      <protection locked="0"/>
    </xf>
    <xf numFmtId="0" fontId="121" fillId="2" borderId="0" xfId="0" applyFont="1" applyFill="1" applyBorder="1" applyAlignment="1" applyProtection="1">
      <alignment horizontal="center" wrapText="1"/>
    </xf>
    <xf numFmtId="0" fontId="40" fillId="11" borderId="36" xfId="0" applyFont="1" applyFill="1" applyBorder="1" applyAlignment="1">
      <alignment horizontal="center" vertical="center" wrapText="1"/>
    </xf>
    <xf numFmtId="0" fontId="40" fillId="11" borderId="36" xfId="0" applyFont="1" applyFill="1" applyBorder="1" applyAlignment="1">
      <alignment horizontal="center" vertical="center"/>
    </xf>
    <xf numFmtId="0" fontId="40" fillId="11" borderId="81" xfId="0" applyFont="1" applyFill="1" applyBorder="1" applyAlignment="1">
      <alignment horizontal="center" vertical="center" wrapText="1"/>
    </xf>
    <xf numFmtId="0" fontId="40" fillId="11" borderId="81" xfId="0" applyFont="1" applyFill="1" applyBorder="1" applyAlignment="1">
      <alignment horizontal="center" vertical="center"/>
    </xf>
    <xf numFmtId="0" fontId="40" fillId="11" borderId="74" xfId="0" applyFont="1" applyFill="1" applyBorder="1" applyAlignment="1">
      <alignment horizontal="center" vertical="center" wrapText="1"/>
    </xf>
    <xf numFmtId="0" fontId="40" fillId="11" borderId="72" xfId="0" applyFont="1" applyFill="1" applyBorder="1" applyAlignment="1">
      <alignment horizontal="center" vertical="center" wrapText="1"/>
    </xf>
    <xf numFmtId="0" fontId="40" fillId="11" borderId="74" xfId="0" applyFont="1" applyFill="1" applyBorder="1" applyAlignment="1">
      <alignment horizontal="center" vertical="center"/>
    </xf>
    <xf numFmtId="0" fontId="40" fillId="11" borderId="72" xfId="0" applyFont="1" applyFill="1" applyBorder="1" applyAlignment="1">
      <alignment horizontal="center" vertical="center"/>
    </xf>
    <xf numFmtId="0" fontId="40" fillId="11" borderId="50" xfId="0" applyFont="1" applyFill="1" applyBorder="1" applyAlignment="1">
      <alignment horizontal="center" vertical="center" wrapText="1"/>
    </xf>
    <xf numFmtId="0" fontId="40" fillId="11" borderId="50" xfId="0" applyFont="1" applyFill="1" applyBorder="1" applyAlignment="1">
      <alignment horizontal="center" vertical="center"/>
    </xf>
    <xf numFmtId="0" fontId="40" fillId="0" borderId="0" xfId="0" applyFont="1" applyAlignment="1">
      <alignment horizontal="center"/>
    </xf>
    <xf numFmtId="0" fontId="0" fillId="0" borderId="0" xfId="0" applyAlignment="1">
      <alignment horizontal="center"/>
    </xf>
    <xf numFmtId="0" fontId="40" fillId="11" borderId="76" xfId="0" applyFont="1" applyFill="1" applyBorder="1" applyAlignment="1">
      <alignment horizontal="center" vertical="center"/>
    </xf>
    <xf numFmtId="0" fontId="40" fillId="0" borderId="0" xfId="0" applyFont="1" applyBorder="1" applyAlignment="1">
      <alignment horizontal="center"/>
    </xf>
    <xf numFmtId="0" fontId="0" fillId="21" borderId="83" xfId="0" applyFill="1" applyBorder="1" applyAlignment="1">
      <alignment horizontal="center" vertical="center" wrapText="1"/>
    </xf>
    <xf numFmtId="0" fontId="0" fillId="21" borderId="50" xfId="0" applyFill="1" applyBorder="1" applyAlignment="1">
      <alignment horizontal="center" vertical="center" wrapText="1"/>
    </xf>
    <xf numFmtId="0" fontId="40" fillId="0" borderId="91" xfId="0" applyFont="1" applyBorder="1" applyAlignment="1">
      <alignment horizontal="center" vertical="center" wrapText="1"/>
    </xf>
    <xf numFmtId="0" fontId="40" fillId="0" borderId="86" xfId="0" applyFont="1" applyBorder="1" applyAlignment="1">
      <alignment horizontal="center" vertical="center" wrapText="1"/>
    </xf>
    <xf numFmtId="0" fontId="40" fillId="0" borderId="77" xfId="0" applyFont="1" applyBorder="1" applyAlignment="1">
      <alignment horizontal="center" vertical="center" wrapText="1"/>
    </xf>
    <xf numFmtId="0" fontId="0" fillId="21" borderId="87" xfId="0" applyFill="1" applyBorder="1" applyAlignment="1">
      <alignment horizontal="center" vertical="center" wrapText="1"/>
    </xf>
    <xf numFmtId="171" fontId="3" fillId="21" borderId="92" xfId="3" applyFont="1" applyFill="1" applyBorder="1" applyAlignment="1">
      <alignment horizontal="center" vertical="center"/>
    </xf>
    <xf numFmtId="171" fontId="3" fillId="21" borderId="93" xfId="3" applyFont="1" applyFill="1" applyBorder="1" applyAlignment="1">
      <alignment horizontal="center" vertical="center"/>
    </xf>
    <xf numFmtId="171" fontId="3" fillId="21" borderId="94" xfId="3" applyFont="1" applyFill="1" applyBorder="1" applyAlignment="1">
      <alignment horizontal="center" vertical="center"/>
    </xf>
    <xf numFmtId="0" fontId="40" fillId="0" borderId="84" xfId="0" applyFont="1" applyBorder="1" applyAlignment="1">
      <alignment horizontal="center" vertical="center" wrapText="1"/>
    </xf>
    <xf numFmtId="0" fontId="40" fillId="0" borderId="89" xfId="0" applyFont="1" applyBorder="1" applyAlignment="1">
      <alignment horizontal="center" vertical="center" wrapText="1"/>
    </xf>
    <xf numFmtId="171" fontId="3" fillId="21" borderId="83" xfId="3" applyFont="1" applyFill="1" applyBorder="1" applyAlignment="1">
      <alignment horizontal="center" vertical="center"/>
    </xf>
    <xf numFmtId="171" fontId="3" fillId="21" borderId="87" xfId="3" applyFont="1" applyFill="1" applyBorder="1" applyAlignment="1">
      <alignment horizontal="center" vertical="center"/>
    </xf>
    <xf numFmtId="171" fontId="3" fillId="21" borderId="50" xfId="3" applyFont="1" applyFill="1" applyBorder="1" applyAlignment="1">
      <alignment horizontal="center" vertical="center"/>
    </xf>
    <xf numFmtId="171" fontId="3" fillId="21" borderId="85" xfId="3" applyFont="1" applyFill="1" applyBorder="1" applyAlignment="1">
      <alignment horizontal="center" vertical="center"/>
    </xf>
    <xf numFmtId="171" fontId="3" fillId="21" borderId="88" xfId="3" applyFont="1" applyFill="1" applyBorder="1" applyAlignment="1">
      <alignment horizontal="center" vertical="center"/>
    </xf>
    <xf numFmtId="171" fontId="3" fillId="21" borderId="78" xfId="3" applyFont="1" applyFill="1" applyBorder="1" applyAlignment="1">
      <alignment horizontal="center" vertical="center"/>
    </xf>
    <xf numFmtId="0" fontId="97" fillId="0" borderId="0" xfId="0" applyFont="1" applyAlignment="1">
      <alignment horizontal="center"/>
    </xf>
    <xf numFmtId="0" fontId="6" fillId="2" borderId="0" xfId="1" applyFont="1" applyFill="1" applyAlignment="1" applyProtection="1">
      <alignment horizontal="center"/>
    </xf>
    <xf numFmtId="0" fontId="10" fillId="2" borderId="4" xfId="0" applyFont="1" applyFill="1" applyBorder="1" applyAlignment="1" applyProtection="1">
      <alignment horizontal="left" vertical="center" wrapText="1"/>
      <protection locked="0"/>
    </xf>
    <xf numFmtId="0" fontId="16" fillId="2" borderId="4"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left" vertical="center"/>
      <protection locked="0"/>
    </xf>
    <xf numFmtId="0" fontId="10" fillId="2" borderId="5" xfId="0" applyFont="1" applyFill="1" applyBorder="1" applyAlignment="1" applyProtection="1">
      <alignment horizontal="center" vertical="center" wrapText="1"/>
      <protection locked="0"/>
    </xf>
    <xf numFmtId="0" fontId="10" fillId="2" borderId="6" xfId="0" applyFont="1" applyFill="1" applyBorder="1" applyAlignment="1" applyProtection="1">
      <alignment horizontal="center" vertical="center" wrapText="1"/>
      <protection locked="0"/>
    </xf>
    <xf numFmtId="0" fontId="10" fillId="2" borderId="7"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left" vertical="center" wrapText="1"/>
      <protection locked="0"/>
    </xf>
    <xf numFmtId="0" fontId="59" fillId="2" borderId="0" xfId="1" applyFont="1" applyFill="1" applyAlignment="1" applyProtection="1">
      <alignment horizontal="center"/>
    </xf>
    <xf numFmtId="0" fontId="25" fillId="0" borderId="14" xfId="0" applyFont="1" applyBorder="1" applyAlignment="1" applyProtection="1">
      <alignment horizontal="center" vertical="center" wrapText="1"/>
    </xf>
    <xf numFmtId="0" fontId="25" fillId="0" borderId="16" xfId="0" applyFont="1" applyBorder="1" applyAlignment="1" applyProtection="1">
      <alignment horizontal="center" vertical="center" wrapText="1"/>
    </xf>
    <xf numFmtId="0" fontId="25" fillId="0" borderId="15" xfId="0" applyFont="1" applyBorder="1" applyAlignment="1" applyProtection="1">
      <alignment horizontal="center" vertical="center" wrapText="1"/>
    </xf>
    <xf numFmtId="0" fontId="0" fillId="9" borderId="0" xfId="0" applyFill="1" applyBorder="1" applyAlignment="1" applyProtection="1">
      <alignment horizontal="center"/>
    </xf>
    <xf numFmtId="0" fontId="0" fillId="9" borderId="9" xfId="0" applyFill="1" applyBorder="1" applyAlignment="1" applyProtection="1">
      <alignment horizontal="center"/>
    </xf>
    <xf numFmtId="0" fontId="25" fillId="0" borderId="14" xfId="0" applyFont="1" applyBorder="1" applyAlignment="1" applyProtection="1">
      <alignment horizontal="center" vertical="center"/>
    </xf>
    <xf numFmtId="0" fontId="25" fillId="0" borderId="16" xfId="0" applyFont="1" applyBorder="1" applyAlignment="1" applyProtection="1">
      <alignment horizontal="center" vertical="center"/>
    </xf>
    <xf numFmtId="0" fontId="25" fillId="5" borderId="14" xfId="0" applyFont="1" applyFill="1" applyBorder="1" applyAlignment="1" applyProtection="1">
      <alignment horizontal="center" vertical="center" wrapText="1"/>
    </xf>
    <xf numFmtId="0" fontId="25" fillId="5" borderId="16" xfId="0" applyFont="1" applyFill="1" applyBorder="1" applyAlignment="1" applyProtection="1">
      <alignment horizontal="center" vertical="center" wrapText="1"/>
    </xf>
    <xf numFmtId="0" fontId="25" fillId="5" borderId="15" xfId="0" applyFont="1" applyFill="1" applyBorder="1" applyAlignment="1" applyProtection="1">
      <alignment horizontal="center" vertical="center" wrapText="1"/>
    </xf>
    <xf numFmtId="0" fontId="10" fillId="2" borderId="4" xfId="0" applyFont="1" applyFill="1" applyBorder="1" applyAlignment="1" applyProtection="1">
      <alignment horizontal="left" vertical="center"/>
      <protection locked="0"/>
    </xf>
    <xf numFmtId="0" fontId="127" fillId="5" borderId="37" xfId="0" applyFont="1" applyFill="1" applyBorder="1" applyAlignment="1" applyProtection="1">
      <alignment horizontal="center" vertical="center" wrapText="1"/>
    </xf>
    <xf numFmtId="0" fontId="127" fillId="5" borderId="38" xfId="0" applyFont="1" applyFill="1" applyBorder="1" applyAlignment="1" applyProtection="1">
      <alignment horizontal="center" vertical="center" wrapText="1"/>
    </xf>
    <xf numFmtId="0" fontId="127" fillId="5" borderId="40" xfId="0" applyFont="1" applyFill="1" applyBorder="1" applyAlignment="1" applyProtection="1">
      <alignment horizontal="center" vertical="center" wrapText="1"/>
    </xf>
    <xf numFmtId="0" fontId="10" fillId="3" borderId="37" xfId="0" applyFont="1" applyFill="1" applyBorder="1" applyAlignment="1" applyProtection="1">
      <alignment horizontal="left" vertical="center" wrapText="1"/>
    </xf>
    <xf numFmtId="0" fontId="10" fillId="3" borderId="40" xfId="0" applyFont="1" applyFill="1" applyBorder="1" applyAlignment="1" applyProtection="1">
      <alignment horizontal="left" vertical="center" wrapText="1"/>
    </xf>
    <xf numFmtId="0" fontId="10" fillId="0" borderId="0" xfId="0" applyFont="1" applyFill="1" applyBorder="1" applyAlignment="1" applyProtection="1">
      <alignment horizontal="center"/>
    </xf>
    <xf numFmtId="0" fontId="10" fillId="5" borderId="37" xfId="0" applyFont="1" applyFill="1" applyBorder="1" applyAlignment="1" applyProtection="1">
      <alignment horizontal="center" vertical="center" wrapText="1"/>
    </xf>
    <xf numFmtId="0" fontId="10" fillId="5" borderId="38" xfId="0" applyFont="1" applyFill="1" applyBorder="1" applyAlignment="1" applyProtection="1">
      <alignment horizontal="center" vertical="center" wrapText="1"/>
    </xf>
    <xf numFmtId="0" fontId="10" fillId="5" borderId="40" xfId="0" applyFont="1" applyFill="1" applyBorder="1" applyAlignment="1" applyProtection="1">
      <alignment horizontal="center" vertical="center" wrapText="1"/>
    </xf>
    <xf numFmtId="0" fontId="10" fillId="5" borderId="49" xfId="0" applyFont="1" applyFill="1" applyBorder="1" applyAlignment="1" applyProtection="1">
      <alignment horizontal="center" vertical="center" wrapText="1"/>
    </xf>
    <xf numFmtId="0" fontId="10" fillId="5" borderId="50" xfId="0" applyFont="1" applyFill="1" applyBorder="1" applyAlignment="1" applyProtection="1">
      <alignment horizontal="center" vertical="center" wrapText="1"/>
    </xf>
    <xf numFmtId="0" fontId="129" fillId="2" borderId="14" xfId="0" applyFont="1" applyFill="1" applyBorder="1" applyAlignment="1" applyProtection="1">
      <alignment horizontal="center" vertical="center" wrapText="1"/>
    </xf>
    <xf numFmtId="0" fontId="129" fillId="2" borderId="16" xfId="0" applyFont="1" applyFill="1" applyBorder="1" applyAlignment="1" applyProtection="1">
      <alignment horizontal="center" vertical="center" wrapText="1"/>
    </xf>
    <xf numFmtId="0" fontId="59" fillId="2" borderId="14" xfId="0" applyFont="1" applyFill="1" applyBorder="1" applyAlignment="1" applyProtection="1">
      <alignment horizontal="center" vertical="center" wrapText="1"/>
    </xf>
    <xf numFmtId="0" fontId="59" fillId="2" borderId="16" xfId="0" applyFont="1" applyFill="1" applyBorder="1" applyAlignment="1" applyProtection="1">
      <alignment horizontal="center" vertical="center" wrapText="1"/>
    </xf>
    <xf numFmtId="0" fontId="44" fillId="20" borderId="43" xfId="1" applyFont="1" applyFill="1" applyBorder="1" applyAlignment="1" applyProtection="1">
      <alignment horizontal="center" vertical="center"/>
    </xf>
    <xf numFmtId="0" fontId="59" fillId="11" borderId="14" xfId="0" applyFont="1" applyFill="1" applyBorder="1" applyAlignment="1" applyProtection="1">
      <alignment horizontal="center" vertical="center" wrapText="1"/>
    </xf>
    <xf numFmtId="0" fontId="59" fillId="11" borderId="16" xfId="0" applyFont="1" applyFill="1" applyBorder="1" applyAlignment="1" applyProtection="1">
      <alignment horizontal="center" vertical="center" wrapText="1"/>
    </xf>
    <xf numFmtId="0" fontId="59" fillId="11" borderId="15" xfId="0" applyFont="1" applyFill="1" applyBorder="1" applyAlignment="1" applyProtection="1">
      <alignment horizontal="center" vertical="center" wrapText="1"/>
    </xf>
    <xf numFmtId="0" fontId="10" fillId="3" borderId="37" xfId="0" applyFont="1" applyFill="1" applyBorder="1" applyAlignment="1" applyProtection="1">
      <alignment horizontal="center" vertical="center" wrapText="1"/>
    </xf>
    <xf numFmtId="0" fontId="10" fillId="3" borderId="40" xfId="0" applyFont="1" applyFill="1" applyBorder="1" applyAlignment="1" applyProtection="1">
      <alignment horizontal="center" vertical="center" wrapText="1"/>
    </xf>
    <xf numFmtId="49" fontId="10" fillId="3" borderId="37" xfId="0" applyNumberFormat="1" applyFont="1" applyFill="1" applyBorder="1" applyAlignment="1" applyProtection="1">
      <alignment horizontal="center" vertical="center" wrapText="1"/>
    </xf>
    <xf numFmtId="49" fontId="10" fillId="3" borderId="38" xfId="0" applyNumberFormat="1" applyFont="1" applyFill="1" applyBorder="1" applyAlignment="1" applyProtection="1">
      <alignment horizontal="center" vertical="center" wrapText="1"/>
    </xf>
    <xf numFmtId="49" fontId="10" fillId="3" borderId="40" xfId="0" applyNumberFormat="1" applyFont="1" applyFill="1" applyBorder="1" applyAlignment="1" applyProtection="1">
      <alignment horizontal="center" vertical="center" wrapText="1"/>
    </xf>
    <xf numFmtId="0" fontId="10" fillId="3" borderId="37" xfId="0" applyNumberFormat="1" applyFont="1" applyFill="1" applyBorder="1" applyAlignment="1" applyProtection="1">
      <alignment horizontal="center" vertical="center" wrapText="1"/>
    </xf>
    <xf numFmtId="0" fontId="10" fillId="3" borderId="38" xfId="0" applyNumberFormat="1" applyFont="1" applyFill="1" applyBorder="1" applyAlignment="1" applyProtection="1">
      <alignment horizontal="center" vertical="center" wrapText="1"/>
    </xf>
    <xf numFmtId="0" fontId="10" fillId="3" borderId="40" xfId="0" applyNumberFormat="1" applyFont="1" applyFill="1" applyBorder="1" applyAlignment="1" applyProtection="1">
      <alignment horizontal="center" vertical="center" wrapText="1"/>
    </xf>
    <xf numFmtId="167" fontId="9" fillId="2" borderId="36" xfId="2" applyNumberFormat="1" applyFont="1" applyFill="1" applyBorder="1" applyAlignment="1" applyProtection="1">
      <alignment horizontal="center" vertical="center" wrapText="1"/>
      <protection locked="0"/>
    </xf>
    <xf numFmtId="0" fontId="10" fillId="2" borderId="36" xfId="0" applyFont="1" applyFill="1" applyBorder="1" applyAlignment="1" applyProtection="1">
      <alignment horizontal="center" vertical="top" wrapText="1"/>
      <protection locked="0"/>
    </xf>
    <xf numFmtId="0" fontId="10" fillId="5" borderId="36" xfId="0" applyFont="1" applyFill="1" applyBorder="1" applyAlignment="1" applyProtection="1">
      <alignment horizontal="center" vertical="center"/>
    </xf>
    <xf numFmtId="167" fontId="10" fillId="5" borderId="36" xfId="2" applyNumberFormat="1" applyFont="1" applyFill="1" applyBorder="1" applyAlignment="1" applyProtection="1">
      <alignment horizontal="center" vertical="center" wrapText="1"/>
    </xf>
    <xf numFmtId="0" fontId="9" fillId="2" borderId="60" xfId="0" applyFont="1" applyFill="1" applyBorder="1" applyAlignment="1" applyProtection="1">
      <alignment horizontal="center" vertical="center" wrapText="1"/>
      <protection locked="0"/>
    </xf>
    <xf numFmtId="0" fontId="9" fillId="2" borderId="61" xfId="0" applyFont="1" applyFill="1" applyBorder="1" applyAlignment="1" applyProtection="1">
      <alignment horizontal="center" vertical="center" wrapText="1"/>
      <protection locked="0"/>
    </xf>
    <xf numFmtId="0" fontId="9" fillId="2" borderId="62" xfId="0" applyFont="1" applyFill="1" applyBorder="1" applyAlignment="1" applyProtection="1">
      <alignment horizontal="center" vertical="center" wrapText="1"/>
      <protection locked="0"/>
    </xf>
    <xf numFmtId="0" fontId="9" fillId="2" borderId="55" xfId="0" applyFont="1" applyFill="1" applyBorder="1" applyAlignment="1" applyProtection="1">
      <alignment horizontal="center"/>
      <protection locked="0"/>
    </xf>
    <xf numFmtId="0" fontId="9" fillId="2" borderId="59" xfId="0" applyFont="1" applyFill="1" applyBorder="1" applyAlignment="1" applyProtection="1">
      <alignment horizontal="center"/>
      <protection locked="0"/>
    </xf>
    <xf numFmtId="0" fontId="9" fillId="2" borderId="52" xfId="0" applyFont="1" applyFill="1" applyBorder="1" applyAlignment="1" applyProtection="1">
      <alignment horizontal="center" vertical="center" wrapText="1"/>
      <protection locked="0"/>
    </xf>
    <xf numFmtId="0" fontId="9" fillId="2" borderId="53" xfId="0" applyFont="1" applyFill="1" applyBorder="1" applyAlignment="1" applyProtection="1">
      <alignment horizontal="center" vertical="center" wrapText="1"/>
      <protection locked="0"/>
    </xf>
    <xf numFmtId="0" fontId="9" fillId="2" borderId="54" xfId="0" applyFont="1" applyFill="1" applyBorder="1" applyAlignment="1" applyProtection="1">
      <alignment horizontal="center" vertical="center" wrapText="1"/>
      <protection locked="0"/>
    </xf>
    <xf numFmtId="0" fontId="9" fillId="2" borderId="56" xfId="0" applyFont="1" applyFill="1" applyBorder="1" applyAlignment="1" applyProtection="1">
      <alignment horizontal="center" vertical="center" wrapText="1"/>
      <protection locked="0"/>
    </xf>
    <xf numFmtId="0" fontId="9" fillId="2" borderId="57" xfId="0" applyFont="1" applyFill="1" applyBorder="1" applyAlignment="1" applyProtection="1">
      <alignment horizontal="center" vertical="center" wrapText="1"/>
      <protection locked="0"/>
    </xf>
    <xf numFmtId="0" fontId="9" fillId="2" borderId="58" xfId="0" applyFont="1" applyFill="1" applyBorder="1" applyAlignment="1" applyProtection="1">
      <alignment horizontal="center" vertical="center" wrapText="1"/>
      <protection locked="0"/>
    </xf>
    <xf numFmtId="0" fontId="9" fillId="2" borderId="37" xfId="0" applyFont="1" applyFill="1" applyBorder="1" applyAlignment="1" applyProtection="1">
      <alignment horizontal="center" vertical="center" wrapText="1"/>
      <protection locked="0"/>
    </xf>
    <xf numFmtId="0" fontId="9" fillId="2" borderId="38" xfId="0" applyFont="1" applyFill="1" applyBorder="1" applyAlignment="1" applyProtection="1">
      <alignment horizontal="center" vertical="center" wrapText="1"/>
      <protection locked="0"/>
    </xf>
    <xf numFmtId="0" fontId="9" fillId="2" borderId="40" xfId="0" applyFont="1" applyFill="1" applyBorder="1" applyAlignment="1" applyProtection="1">
      <alignment horizontal="center" vertical="center" wrapText="1"/>
      <protection locked="0"/>
    </xf>
    <xf numFmtId="0" fontId="131" fillId="2" borderId="14" xfId="0" applyFont="1" applyFill="1" applyBorder="1" applyAlignment="1" applyProtection="1">
      <alignment horizontal="center" vertical="center" wrapText="1"/>
    </xf>
    <xf numFmtId="0" fontId="131" fillId="2" borderId="16" xfId="0" applyFont="1" applyFill="1" applyBorder="1" applyAlignment="1" applyProtection="1">
      <alignment horizontal="center" vertical="center" wrapText="1"/>
    </xf>
    <xf numFmtId="0" fontId="44" fillId="11" borderId="14" xfId="0" applyFont="1" applyFill="1" applyBorder="1" applyAlignment="1" applyProtection="1">
      <alignment horizontal="center" vertical="center" wrapText="1"/>
    </xf>
    <xf numFmtId="0" fontId="44" fillId="11" borderId="16" xfId="0" applyFont="1" applyFill="1" applyBorder="1" applyAlignment="1" applyProtection="1">
      <alignment horizontal="center" vertical="center" wrapText="1"/>
    </xf>
    <xf numFmtId="0" fontId="44" fillId="11" borderId="15" xfId="0" applyFont="1" applyFill="1" applyBorder="1" applyAlignment="1" applyProtection="1">
      <alignment horizontal="center" vertical="center" wrapText="1"/>
    </xf>
    <xf numFmtId="0" fontId="44" fillId="2" borderId="14" xfId="0" applyFont="1" applyFill="1" applyBorder="1" applyAlignment="1" applyProtection="1">
      <alignment horizontal="center" vertical="center" wrapText="1"/>
    </xf>
    <xf numFmtId="0" fontId="44" fillId="2" borderId="16" xfId="0" applyFont="1" applyFill="1" applyBorder="1" applyAlignment="1" applyProtection="1">
      <alignment horizontal="center" vertical="center" wrapText="1"/>
    </xf>
    <xf numFmtId="0" fontId="44" fillId="2" borderId="15" xfId="0" applyFont="1" applyFill="1" applyBorder="1" applyAlignment="1" applyProtection="1">
      <alignment horizontal="center" vertical="center" wrapText="1"/>
    </xf>
    <xf numFmtId="0" fontId="40" fillId="5" borderId="36" xfId="0" applyFont="1" applyFill="1" applyBorder="1" applyAlignment="1" applyProtection="1">
      <alignment horizontal="center" vertical="center"/>
    </xf>
    <xf numFmtId="0" fontId="40" fillId="5" borderId="36" xfId="0" applyFont="1" applyFill="1" applyBorder="1" applyAlignment="1" applyProtection="1">
      <alignment horizontal="center" vertical="center" wrapText="1"/>
    </xf>
    <xf numFmtId="0" fontId="0" fillId="2" borderId="36" xfId="0" applyFill="1" applyBorder="1" applyAlignment="1" applyProtection="1">
      <alignment horizontal="center"/>
      <protection locked="0"/>
    </xf>
    <xf numFmtId="0" fontId="87" fillId="2" borderId="14" xfId="0" applyFont="1" applyFill="1" applyBorder="1" applyAlignment="1" applyProtection="1">
      <alignment horizontal="center" vertical="center" wrapText="1"/>
    </xf>
    <xf numFmtId="0" fontId="87" fillId="2" borderId="16" xfId="0" applyFont="1" applyFill="1" applyBorder="1" applyAlignment="1" applyProtection="1">
      <alignment horizontal="center" vertical="center" wrapText="1"/>
    </xf>
    <xf numFmtId="0" fontId="87" fillId="2" borderId="15" xfId="0" applyFont="1" applyFill="1" applyBorder="1" applyAlignment="1" applyProtection="1">
      <alignment horizontal="center" vertical="center" wrapText="1"/>
    </xf>
    <xf numFmtId="0" fontId="21" fillId="8" borderId="65" xfId="0" applyFont="1" applyFill="1" applyBorder="1" applyAlignment="1" applyProtection="1">
      <alignment horizontal="center" vertical="center"/>
      <protection locked="0"/>
    </xf>
    <xf numFmtId="0" fontId="21" fillId="8" borderId="38" xfId="0" applyFont="1" applyFill="1" applyBorder="1" applyAlignment="1" applyProtection="1">
      <alignment horizontal="center" vertical="center"/>
      <protection locked="0"/>
    </xf>
    <xf numFmtId="0" fontId="21" fillId="8" borderId="66" xfId="0" applyFont="1" applyFill="1" applyBorder="1" applyAlignment="1" applyProtection="1">
      <alignment horizontal="center" vertical="center"/>
      <protection locked="0"/>
    </xf>
    <xf numFmtId="0" fontId="21" fillId="8" borderId="68" xfId="0" applyFont="1" applyFill="1" applyBorder="1" applyAlignment="1" applyProtection="1">
      <alignment horizontal="center" vertical="center"/>
      <protection locked="0"/>
    </xf>
    <xf numFmtId="0" fontId="21" fillId="8" borderId="69" xfId="0" applyFont="1" applyFill="1" applyBorder="1" applyAlignment="1" applyProtection="1">
      <alignment horizontal="center" vertical="center"/>
      <protection locked="0"/>
    </xf>
    <xf numFmtId="0" fontId="21" fillId="8" borderId="70" xfId="0" applyFont="1" applyFill="1" applyBorder="1" applyAlignment="1" applyProtection="1">
      <alignment horizontal="center" vertical="center"/>
      <protection locked="0"/>
    </xf>
    <xf numFmtId="0" fontId="17" fillId="5" borderId="63" xfId="0" applyFont="1" applyFill="1" applyBorder="1" applyAlignment="1" applyProtection="1">
      <alignment vertical="center" wrapText="1"/>
    </xf>
    <xf numFmtId="0" fontId="17" fillId="5" borderId="47" xfId="0" applyFont="1" applyFill="1" applyBorder="1" applyAlignment="1" applyProtection="1">
      <alignment vertical="center" wrapText="1"/>
    </xf>
    <xf numFmtId="0" fontId="17" fillId="5" borderId="48" xfId="0" applyFont="1" applyFill="1" applyBorder="1" applyAlignment="1" applyProtection="1">
      <alignment vertical="center" wrapText="1"/>
    </xf>
    <xf numFmtId="0" fontId="17" fillId="5" borderId="65" xfId="0" applyFont="1" applyFill="1" applyBorder="1" applyAlignment="1" applyProtection="1">
      <alignment vertical="center" wrapText="1"/>
    </xf>
    <xf numFmtId="0" fontId="17" fillId="5" borderId="38" xfId="0" applyFont="1" applyFill="1" applyBorder="1" applyAlignment="1" applyProtection="1">
      <alignment vertical="center" wrapText="1"/>
    </xf>
    <xf numFmtId="0" fontId="17" fillId="5" borderId="66" xfId="0" applyFont="1" applyFill="1" applyBorder="1" applyAlignment="1" applyProtection="1">
      <alignment vertical="center" wrapText="1"/>
    </xf>
    <xf numFmtId="0" fontId="17" fillId="5" borderId="68" xfId="0" applyFont="1" applyFill="1" applyBorder="1" applyAlignment="1" applyProtection="1">
      <alignment vertical="center" wrapText="1"/>
    </xf>
    <xf numFmtId="0" fontId="17" fillId="5" borderId="69" xfId="0" applyFont="1" applyFill="1" applyBorder="1" applyAlignment="1" applyProtection="1">
      <alignment vertical="center" wrapText="1"/>
    </xf>
    <xf numFmtId="0" fontId="17" fillId="5" borderId="70" xfId="0" applyFont="1" applyFill="1" applyBorder="1" applyAlignment="1" applyProtection="1">
      <alignment vertical="center" wrapText="1"/>
    </xf>
    <xf numFmtId="0" fontId="21" fillId="8" borderId="63" xfId="0" applyFont="1" applyFill="1" applyBorder="1" applyAlignment="1" applyProtection="1">
      <alignment horizontal="center" vertical="center"/>
      <protection locked="0"/>
    </xf>
    <xf numFmtId="0" fontId="21" fillId="8" borderId="47" xfId="0" applyFont="1" applyFill="1" applyBorder="1" applyAlignment="1" applyProtection="1">
      <alignment horizontal="center" vertical="center"/>
      <protection locked="0"/>
    </xf>
    <xf numFmtId="0" fontId="21" fillId="8" borderId="48" xfId="0" applyFont="1" applyFill="1" applyBorder="1" applyAlignment="1" applyProtection="1">
      <alignment horizontal="center" vertical="center"/>
      <protection locked="0"/>
    </xf>
    <xf numFmtId="0" fontId="16" fillId="2" borderId="5" xfId="0" applyFont="1" applyFill="1" applyBorder="1" applyAlignment="1" applyProtection="1">
      <alignment horizontal="left" vertical="top" wrapText="1"/>
      <protection locked="0"/>
    </xf>
    <xf numFmtId="0" fontId="17" fillId="2" borderId="6" xfId="0" applyFont="1" applyFill="1" applyBorder="1" applyAlignment="1" applyProtection="1">
      <alignment horizontal="left" vertical="top" wrapText="1"/>
      <protection locked="0"/>
    </xf>
    <xf numFmtId="0" fontId="17" fillId="2" borderId="7" xfId="0" applyFont="1" applyFill="1" applyBorder="1" applyAlignment="1" applyProtection="1">
      <alignment horizontal="left" vertical="top" wrapText="1"/>
      <protection locked="0"/>
    </xf>
    <xf numFmtId="0" fontId="17" fillId="2" borderId="8" xfId="0" applyFont="1" applyFill="1" applyBorder="1" applyAlignment="1" applyProtection="1">
      <alignment horizontal="left" vertical="top" wrapText="1"/>
      <protection locked="0"/>
    </xf>
    <xf numFmtId="0" fontId="17" fillId="2" borderId="0" xfId="0" applyFont="1" applyFill="1" applyBorder="1" applyAlignment="1" applyProtection="1">
      <alignment horizontal="left" vertical="top" wrapText="1"/>
      <protection locked="0"/>
    </xf>
    <xf numFmtId="0" fontId="17" fillId="2" borderId="9" xfId="0" applyFont="1" applyFill="1" applyBorder="1" applyAlignment="1" applyProtection="1">
      <alignment horizontal="left" vertical="top" wrapText="1"/>
      <protection locked="0"/>
    </xf>
    <xf numFmtId="0" fontId="17" fillId="2" borderId="10" xfId="0" applyFont="1" applyFill="1" applyBorder="1" applyAlignment="1" applyProtection="1">
      <alignment horizontal="left" vertical="top" wrapText="1"/>
      <protection locked="0"/>
    </xf>
    <xf numFmtId="0" fontId="17" fillId="2" borderId="11" xfId="0" applyFont="1" applyFill="1" applyBorder="1" applyAlignment="1" applyProtection="1">
      <alignment horizontal="left" vertical="top" wrapText="1"/>
      <protection locked="0"/>
    </xf>
    <xf numFmtId="0" fontId="17" fillId="2" borderId="12" xfId="0" applyFont="1" applyFill="1" applyBorder="1" applyAlignment="1" applyProtection="1">
      <alignment horizontal="left" vertical="top" wrapText="1"/>
      <protection locked="0"/>
    </xf>
    <xf numFmtId="0" fontId="21" fillId="8" borderId="68" xfId="0" applyFont="1" applyFill="1" applyBorder="1" applyAlignment="1" applyProtection="1">
      <alignment horizontal="center" vertical="center" wrapText="1"/>
      <protection locked="0"/>
    </xf>
    <xf numFmtId="0" fontId="21" fillId="8" borderId="69" xfId="0" applyFont="1" applyFill="1" applyBorder="1" applyAlignment="1" applyProtection="1">
      <alignment horizontal="center" vertical="center" wrapText="1"/>
      <protection locked="0"/>
    </xf>
    <xf numFmtId="0" fontId="21" fillId="8" borderId="70" xfId="0" applyFont="1" applyFill="1" applyBorder="1" applyAlignment="1" applyProtection="1">
      <alignment horizontal="center" vertical="center" wrapText="1"/>
      <protection locked="0"/>
    </xf>
    <xf numFmtId="0" fontId="132" fillId="5" borderId="14" xfId="0" applyFont="1" applyFill="1" applyBorder="1" applyAlignment="1" applyProtection="1">
      <alignment horizontal="center" vertical="center" wrapText="1"/>
    </xf>
    <xf numFmtId="0" fontId="132" fillId="5" borderId="16" xfId="0" applyFont="1" applyFill="1" applyBorder="1" applyAlignment="1" applyProtection="1">
      <alignment horizontal="center" vertical="center" wrapText="1"/>
    </xf>
    <xf numFmtId="0" fontId="132" fillId="5" borderId="15" xfId="0" applyFont="1" applyFill="1" applyBorder="1" applyAlignment="1" applyProtection="1">
      <alignment horizontal="center" vertical="center" wrapText="1"/>
    </xf>
    <xf numFmtId="0" fontId="35" fillId="2" borderId="0" xfId="0" applyFont="1" applyFill="1" applyAlignment="1" applyProtection="1">
      <alignment horizontal="center"/>
    </xf>
    <xf numFmtId="0" fontId="21" fillId="5" borderId="63" xfId="0" applyFont="1" applyFill="1" applyBorder="1" applyAlignment="1" applyProtection="1">
      <alignment vertical="center" wrapText="1"/>
    </xf>
    <xf numFmtId="0" fontId="21" fillId="5" borderId="47" xfId="0" applyFont="1" applyFill="1" applyBorder="1" applyAlignment="1" applyProtection="1">
      <alignment vertical="center" wrapText="1"/>
    </xf>
    <xf numFmtId="0" fontId="21" fillId="5" borderId="48" xfId="0" applyFont="1" applyFill="1" applyBorder="1" applyAlignment="1" applyProtection="1">
      <alignment vertical="center" wrapText="1"/>
    </xf>
    <xf numFmtId="0" fontId="21" fillId="5" borderId="65" xfId="0" applyFont="1" applyFill="1" applyBorder="1" applyAlignment="1" applyProtection="1">
      <alignment horizontal="left" vertical="center" wrapText="1"/>
    </xf>
    <xf numFmtId="0" fontId="17" fillId="5" borderId="38" xfId="0" applyFont="1" applyFill="1" applyBorder="1" applyAlignment="1" applyProtection="1">
      <alignment horizontal="left" vertical="center"/>
    </xf>
    <xf numFmtId="0" fontId="17" fillId="5" borderId="66" xfId="0" applyFont="1" applyFill="1" applyBorder="1" applyAlignment="1" applyProtection="1">
      <alignment horizontal="left" vertical="center"/>
    </xf>
    <xf numFmtId="0" fontId="21" fillId="5" borderId="65" xfId="0" applyFont="1" applyFill="1" applyBorder="1" applyAlignment="1" applyProtection="1">
      <alignment vertical="center" wrapText="1"/>
    </xf>
    <xf numFmtId="0" fontId="21" fillId="5" borderId="38" xfId="0" applyFont="1" applyFill="1" applyBorder="1" applyAlignment="1" applyProtection="1">
      <alignment vertical="center" wrapText="1"/>
    </xf>
    <xf numFmtId="0" fontId="21" fillId="5" borderId="66" xfId="0" applyFont="1" applyFill="1" applyBorder="1" applyAlignment="1" applyProtection="1">
      <alignment vertical="center" wrapText="1"/>
    </xf>
    <xf numFmtId="0" fontId="21" fillId="5" borderId="68" xfId="0" applyFont="1" applyFill="1" applyBorder="1" applyAlignment="1" applyProtection="1">
      <alignment vertical="center" wrapText="1"/>
    </xf>
    <xf numFmtId="0" fontId="21" fillId="5" borderId="69" xfId="0" applyFont="1" applyFill="1" applyBorder="1" applyAlignment="1" applyProtection="1">
      <alignment vertical="center" wrapText="1"/>
    </xf>
    <xf numFmtId="0" fontId="21" fillId="5" borderId="70" xfId="0" applyFont="1" applyFill="1" applyBorder="1" applyAlignment="1" applyProtection="1">
      <alignment vertical="center" wrapText="1"/>
    </xf>
    <xf numFmtId="0" fontId="131" fillId="2" borderId="14" xfId="0" applyFont="1" applyFill="1" applyBorder="1" applyAlignment="1" applyProtection="1">
      <alignment horizontal="center" vertical="top" wrapText="1"/>
      <protection locked="0"/>
    </xf>
    <xf numFmtId="0" fontId="131" fillId="2" borderId="16" xfId="0" applyFont="1" applyFill="1" applyBorder="1" applyAlignment="1" applyProtection="1">
      <alignment horizontal="center" vertical="top" wrapText="1"/>
      <protection locked="0"/>
    </xf>
    <xf numFmtId="0" fontId="44" fillId="2" borderId="14" xfId="0" applyFont="1" applyFill="1" applyBorder="1" applyAlignment="1" applyProtection="1">
      <alignment horizontal="left" vertical="center" wrapText="1"/>
      <protection locked="0"/>
    </xf>
    <xf numFmtId="0" fontId="44" fillId="2" borderId="16" xfId="0" applyFont="1" applyFill="1" applyBorder="1" applyAlignment="1" applyProtection="1">
      <alignment horizontal="left" vertical="center" wrapText="1"/>
      <protection locked="0"/>
    </xf>
    <xf numFmtId="0" fontId="44" fillId="2" borderId="15" xfId="0" applyFont="1" applyFill="1" applyBorder="1" applyAlignment="1" applyProtection="1">
      <alignment horizontal="left" vertical="center" wrapText="1"/>
      <protection locked="0"/>
    </xf>
    <xf numFmtId="0" fontId="132" fillId="5" borderId="4" xfId="0" applyFont="1" applyFill="1" applyBorder="1" applyAlignment="1" applyProtection="1">
      <alignment horizontal="center" vertical="center" wrapText="1"/>
    </xf>
    <xf numFmtId="0" fontId="34" fillId="2" borderId="5" xfId="0" applyFont="1" applyFill="1" applyBorder="1" applyAlignment="1">
      <alignment horizontal="center" vertical="center" wrapText="1"/>
    </xf>
    <xf numFmtId="0" fontId="34" fillId="2" borderId="6" xfId="0" applyFont="1" applyFill="1" applyBorder="1" applyAlignment="1">
      <alignment horizontal="center" vertical="center" wrapText="1"/>
    </xf>
    <xf numFmtId="0" fontId="34" fillId="2" borderId="7" xfId="0" applyFont="1" applyFill="1" applyBorder="1" applyAlignment="1">
      <alignment horizontal="center" vertical="center" wrapText="1"/>
    </xf>
    <xf numFmtId="0" fontId="34" fillId="2" borderId="8" xfId="0" applyFont="1" applyFill="1" applyBorder="1" applyAlignment="1">
      <alignment horizontal="center" vertical="center" wrapText="1"/>
    </xf>
    <xf numFmtId="0" fontId="34" fillId="2" borderId="0" xfId="0" applyFont="1" applyFill="1" applyBorder="1" applyAlignment="1">
      <alignment horizontal="center" vertical="center" wrapText="1"/>
    </xf>
    <xf numFmtId="0" fontId="34" fillId="2" borderId="9" xfId="0" applyFont="1" applyFill="1" applyBorder="1" applyAlignment="1">
      <alignment horizontal="center" vertical="center" wrapText="1"/>
    </xf>
    <xf numFmtId="0" fontId="26" fillId="2" borderId="10" xfId="0" applyFont="1" applyFill="1" applyBorder="1" applyAlignment="1">
      <alignment horizontal="center" vertical="center" wrapText="1"/>
    </xf>
    <xf numFmtId="0" fontId="26" fillId="2" borderId="11" xfId="0" applyFont="1" applyFill="1" applyBorder="1" applyAlignment="1">
      <alignment horizontal="center" vertical="center" wrapText="1"/>
    </xf>
    <xf numFmtId="0" fontId="26" fillId="2" borderId="12" xfId="0" applyFont="1" applyFill="1" applyBorder="1" applyAlignment="1">
      <alignment horizontal="center" vertical="center" wrapText="1"/>
    </xf>
    <xf numFmtId="0" fontId="83" fillId="2" borderId="6" xfId="0" applyFont="1" applyFill="1" applyBorder="1" applyAlignment="1">
      <alignment horizontal="center"/>
    </xf>
    <xf numFmtId="0" fontId="83" fillId="2" borderId="7" xfId="0" applyFont="1" applyFill="1" applyBorder="1" applyAlignment="1">
      <alignment horizontal="center"/>
    </xf>
    <xf numFmtId="0" fontId="84" fillId="15" borderId="0" xfId="0" applyFont="1" applyFill="1" applyAlignment="1">
      <alignment horizontal="center"/>
    </xf>
    <xf numFmtId="0" fontId="9" fillId="2" borderId="0" xfId="0" applyFont="1" applyFill="1" applyBorder="1" applyAlignment="1">
      <alignment horizontal="center"/>
    </xf>
    <xf numFmtId="0" fontId="9" fillId="2" borderId="5" xfId="0" applyFont="1" applyFill="1" applyBorder="1" applyAlignment="1">
      <alignment horizontal="left" vertical="top" wrapText="1"/>
    </xf>
    <xf numFmtId="0" fontId="9" fillId="2" borderId="6" xfId="0" applyFont="1" applyFill="1" applyBorder="1" applyAlignment="1">
      <alignment horizontal="left" vertical="top" wrapText="1"/>
    </xf>
    <xf numFmtId="0" fontId="9" fillId="2" borderId="7" xfId="0" applyFont="1" applyFill="1" applyBorder="1" applyAlignment="1">
      <alignment horizontal="left" vertical="top" wrapText="1"/>
    </xf>
    <xf numFmtId="0" fontId="9" fillId="2" borderId="10" xfId="0" applyFont="1" applyFill="1" applyBorder="1" applyAlignment="1">
      <alignment horizontal="left" vertical="top" wrapText="1"/>
    </xf>
    <xf numFmtId="0" fontId="9" fillId="2" borderId="11" xfId="0" applyFont="1" applyFill="1" applyBorder="1" applyAlignment="1">
      <alignment horizontal="left" vertical="top" wrapText="1"/>
    </xf>
    <xf numFmtId="0" fontId="9" fillId="2" borderId="12" xfId="0" applyFont="1" applyFill="1" applyBorder="1" applyAlignment="1">
      <alignment horizontal="left" vertical="top" wrapText="1"/>
    </xf>
    <xf numFmtId="0" fontId="0" fillId="9" borderId="0" xfId="0" applyFill="1" applyBorder="1" applyAlignment="1">
      <alignment horizontal="center"/>
    </xf>
    <xf numFmtId="0" fontId="77" fillId="2" borderId="1" xfId="0" applyFont="1" applyFill="1" applyBorder="1" applyAlignment="1">
      <alignment horizontal="center" vertical="top" wrapText="1"/>
    </xf>
    <xf numFmtId="0" fontId="77" fillId="2" borderId="2" xfId="0" applyFont="1" applyFill="1" applyBorder="1" applyAlignment="1">
      <alignment horizontal="center" vertical="top" wrapText="1"/>
    </xf>
    <xf numFmtId="0" fontId="77" fillId="2" borderId="3" xfId="0" applyFont="1" applyFill="1" applyBorder="1" applyAlignment="1">
      <alignment horizontal="center" vertical="top" wrapText="1"/>
    </xf>
    <xf numFmtId="0" fontId="49" fillId="2" borderId="14" xfId="0" applyFont="1" applyFill="1" applyBorder="1" applyAlignment="1">
      <alignment horizontal="center" vertical="top" wrapText="1"/>
    </xf>
    <xf numFmtId="0" fontId="49" fillId="2" borderId="16" xfId="0" applyFont="1" applyFill="1" applyBorder="1" applyAlignment="1">
      <alignment horizontal="center" vertical="top" wrapText="1"/>
    </xf>
    <xf numFmtId="0" fontId="49" fillId="2" borderId="15" xfId="0" applyFont="1" applyFill="1" applyBorder="1" applyAlignment="1">
      <alignment horizontal="center" vertical="top" wrapText="1"/>
    </xf>
    <xf numFmtId="0" fontId="41" fillId="2" borderId="0" xfId="0" applyFont="1" applyFill="1" applyBorder="1" applyAlignment="1">
      <alignment horizontal="left"/>
    </xf>
    <xf numFmtId="0" fontId="11" fillId="2" borderId="0" xfId="1" applyFont="1" applyFill="1" applyAlignment="1" applyProtection="1">
      <alignment horizontal="center"/>
    </xf>
    <xf numFmtId="0" fontId="10" fillId="2" borderId="36"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15"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12" xfId="0" applyFont="1" applyFill="1" applyBorder="1" applyAlignment="1">
      <alignment horizontal="center" vertical="center"/>
    </xf>
    <xf numFmtId="0" fontId="9" fillId="2" borderId="14" xfId="0" applyFont="1" applyFill="1" applyBorder="1" applyAlignment="1">
      <alignment horizontal="left" vertical="top" wrapText="1"/>
    </xf>
    <xf numFmtId="0" fontId="9" fillId="2" borderId="16" xfId="0" applyFont="1" applyFill="1" applyBorder="1" applyAlignment="1">
      <alignment horizontal="left" vertical="top"/>
    </xf>
    <xf numFmtId="0" fontId="9" fillId="2" borderId="15" xfId="0" applyFont="1" applyFill="1" applyBorder="1" applyAlignment="1">
      <alignment horizontal="left" vertical="top"/>
    </xf>
    <xf numFmtId="0" fontId="10" fillId="5" borderId="13" xfId="0" applyFont="1" applyFill="1" applyBorder="1" applyAlignment="1">
      <alignment horizontal="center" vertical="center" wrapText="1"/>
    </xf>
    <xf numFmtId="0" fontId="9" fillId="2" borderId="14"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36" xfId="0" applyFont="1" applyFill="1" applyBorder="1" applyAlignment="1">
      <alignment horizontal="center"/>
    </xf>
    <xf numFmtId="0" fontId="8" fillId="2" borderId="0" xfId="1" applyFont="1" applyFill="1" applyAlignment="1" applyProtection="1">
      <alignment horizontal="center" vertical="center"/>
    </xf>
    <xf numFmtId="0" fontId="10" fillId="5" borderId="14"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12" fillId="2" borderId="0" xfId="0" applyFont="1" applyFill="1" applyBorder="1" applyAlignment="1">
      <alignment horizontal="left"/>
    </xf>
    <xf numFmtId="0" fontId="10" fillId="10" borderId="21" xfId="0" applyFont="1" applyFill="1" applyBorder="1" applyAlignment="1">
      <alignment horizontal="center" vertical="center" wrapText="1"/>
    </xf>
    <xf numFmtId="0" fontId="10" fillId="10" borderId="22" xfId="0" applyFont="1" applyFill="1" applyBorder="1" applyAlignment="1">
      <alignment horizontal="center" vertical="center" wrapText="1"/>
    </xf>
    <xf numFmtId="0" fontId="10" fillId="10" borderId="23" xfId="0" applyFont="1" applyFill="1" applyBorder="1" applyAlignment="1">
      <alignment horizontal="center" vertical="center" wrapText="1"/>
    </xf>
    <xf numFmtId="0" fontId="10" fillId="10" borderId="24" xfId="0" applyFont="1" applyFill="1" applyBorder="1" applyAlignment="1">
      <alignment horizontal="center" vertical="center" wrapText="1"/>
    </xf>
    <xf numFmtId="0" fontId="10" fillId="10" borderId="25" xfId="0" applyFont="1" applyFill="1" applyBorder="1" applyAlignment="1">
      <alignment horizontal="center" vertical="center" wrapText="1"/>
    </xf>
    <xf numFmtId="0" fontId="10" fillId="10" borderId="26" xfId="0" applyFont="1" applyFill="1" applyBorder="1" applyAlignment="1">
      <alignment horizontal="center" vertical="center" wrapText="1"/>
    </xf>
    <xf numFmtId="0" fontId="59" fillId="2" borderId="4" xfId="0" applyFont="1" applyFill="1" applyBorder="1" applyAlignment="1">
      <alignment horizontal="center" vertical="center" wrapText="1"/>
    </xf>
    <xf numFmtId="0" fontId="2" fillId="2" borderId="4" xfId="1" applyFill="1" applyBorder="1" applyAlignment="1" applyProtection="1">
      <alignment horizontal="center" vertical="center"/>
    </xf>
    <xf numFmtId="0" fontId="12" fillId="2" borderId="6" xfId="0" applyFont="1" applyFill="1" applyBorder="1" applyAlignment="1">
      <alignment horizontal="left"/>
    </xf>
    <xf numFmtId="0" fontId="4" fillId="2" borderId="16" xfId="0" applyFont="1" applyFill="1" applyBorder="1" applyAlignment="1">
      <alignment horizontal="center" vertical="top" wrapText="1"/>
    </xf>
    <xf numFmtId="0" fontId="4" fillId="2" borderId="15" xfId="0" applyFont="1" applyFill="1" applyBorder="1" applyAlignment="1">
      <alignment horizontal="center" vertical="top" wrapText="1"/>
    </xf>
    <xf numFmtId="0" fontId="4" fillId="2" borderId="4"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4" fillId="2" borderId="36" xfId="0" applyFont="1" applyFill="1" applyBorder="1" applyAlignment="1">
      <alignment horizontal="center" vertical="top" wrapText="1"/>
    </xf>
    <xf numFmtId="0" fontId="14" fillId="3" borderId="36" xfId="0" applyFont="1" applyFill="1" applyBorder="1" applyAlignment="1">
      <alignment horizontal="center" vertical="center" wrapText="1"/>
    </xf>
    <xf numFmtId="0" fontId="14" fillId="3" borderId="47" xfId="0" applyFont="1" applyFill="1" applyBorder="1" applyAlignment="1">
      <alignment horizontal="center" vertical="center" wrapText="1"/>
    </xf>
    <xf numFmtId="0" fontId="14" fillId="3" borderId="48" xfId="0" applyFont="1" applyFill="1" applyBorder="1" applyAlignment="1">
      <alignment horizontal="center" vertical="center" wrapText="1"/>
    </xf>
    <xf numFmtId="0" fontId="4" fillId="2" borderId="38" xfId="0" applyFont="1" applyFill="1" applyBorder="1" applyAlignment="1">
      <alignment horizontal="center" vertical="top" wrapText="1"/>
    </xf>
    <xf numFmtId="0" fontId="4" fillId="2" borderId="40" xfId="0" applyFont="1" applyFill="1" applyBorder="1" applyAlignment="1">
      <alignment horizontal="center" vertical="top" wrapText="1"/>
    </xf>
    <xf numFmtId="0" fontId="14" fillId="3" borderId="4" xfId="0" applyFont="1" applyFill="1" applyBorder="1" applyAlignment="1">
      <alignment horizontal="center" vertical="center" wrapText="1"/>
    </xf>
    <xf numFmtId="0" fontId="4" fillId="3" borderId="4" xfId="0" applyFont="1" applyFill="1" applyBorder="1" applyAlignment="1">
      <alignment horizontal="left" vertical="center" wrapText="1"/>
    </xf>
    <xf numFmtId="0" fontId="4" fillId="2" borderId="14" xfId="0" applyFont="1" applyFill="1" applyBorder="1" applyAlignment="1">
      <alignment horizontal="left" vertical="top" wrapText="1"/>
    </xf>
    <xf numFmtId="0" fontId="4" fillId="2" borderId="16" xfId="0" applyFont="1" applyFill="1" applyBorder="1" applyAlignment="1">
      <alignment horizontal="left" vertical="top" wrapText="1"/>
    </xf>
    <xf numFmtId="0" fontId="4" fillId="2" borderId="15" xfId="0" applyFont="1" applyFill="1" applyBorder="1" applyAlignment="1">
      <alignment horizontal="left" vertical="top" wrapText="1"/>
    </xf>
    <xf numFmtId="0" fontId="5" fillId="3" borderId="4" xfId="0" applyFont="1" applyFill="1" applyBorder="1" applyAlignment="1">
      <alignment horizontal="left" vertical="center" wrapText="1"/>
    </xf>
    <xf numFmtId="0" fontId="4" fillId="2" borderId="14" xfId="0" applyFont="1" applyFill="1" applyBorder="1" applyAlignment="1">
      <alignment horizontal="left" vertical="top"/>
    </xf>
    <xf numFmtId="0" fontId="4" fillId="2" borderId="16" xfId="0" applyFont="1" applyFill="1" applyBorder="1" applyAlignment="1">
      <alignment horizontal="left" vertical="top"/>
    </xf>
    <xf numFmtId="0" fontId="4" fillId="2" borderId="15" xfId="0" applyFont="1" applyFill="1" applyBorder="1" applyAlignment="1">
      <alignment horizontal="left" vertical="top"/>
    </xf>
    <xf numFmtId="0" fontId="0" fillId="9" borderId="9" xfId="0" applyFill="1" applyBorder="1" applyAlignment="1">
      <alignment horizontal="center"/>
    </xf>
    <xf numFmtId="0" fontId="43" fillId="2" borderId="1" xfId="0" applyFont="1" applyFill="1" applyBorder="1" applyAlignment="1">
      <alignment horizontal="center" vertical="top" wrapText="1"/>
    </xf>
    <xf numFmtId="0" fontId="43" fillId="2" borderId="2" xfId="0" applyFont="1" applyFill="1" applyBorder="1" applyAlignment="1">
      <alignment horizontal="center" vertical="top" wrapText="1"/>
    </xf>
    <xf numFmtId="0" fontId="43" fillId="2" borderId="3" xfId="0" applyFont="1" applyFill="1" applyBorder="1" applyAlignment="1">
      <alignment horizontal="center" vertical="top" wrapText="1"/>
    </xf>
    <xf numFmtId="0" fontId="4" fillId="3" borderId="4" xfId="0" applyFont="1" applyFill="1" applyBorder="1"/>
    <xf numFmtId="0" fontId="4" fillId="2" borderId="36" xfId="0" applyFont="1" applyFill="1" applyBorder="1" applyAlignment="1">
      <alignment horizontal="center" vertical="center" wrapText="1"/>
    </xf>
    <xf numFmtId="0" fontId="14" fillId="2" borderId="36" xfId="0" applyFont="1" applyFill="1" applyBorder="1" applyAlignment="1">
      <alignment horizontal="center" vertical="center" wrapText="1"/>
    </xf>
    <xf numFmtId="0" fontId="10" fillId="5" borderId="36" xfId="0" applyFont="1" applyFill="1" applyBorder="1" applyAlignment="1">
      <alignment horizontal="center" vertical="center" wrapText="1"/>
    </xf>
    <xf numFmtId="1" fontId="17" fillId="0" borderId="36" xfId="0" applyNumberFormat="1" applyFont="1" applyBorder="1" applyAlignment="1">
      <alignment horizontal="center" vertical="center" wrapText="1"/>
    </xf>
    <xf numFmtId="0" fontId="17" fillId="0" borderId="36" xfId="0" applyFont="1" applyBorder="1" applyAlignment="1">
      <alignment horizontal="center" vertical="center" wrapText="1"/>
    </xf>
    <xf numFmtId="0" fontId="10" fillId="3" borderId="36" xfId="0" applyFont="1" applyFill="1" applyBorder="1" applyAlignment="1">
      <alignment horizontal="center" vertical="center" wrapText="1"/>
    </xf>
    <xf numFmtId="170" fontId="10" fillId="2" borderId="36" xfId="0" applyNumberFormat="1" applyFont="1" applyFill="1" applyBorder="1" applyAlignment="1">
      <alignment horizontal="center" vertical="center" wrapText="1"/>
    </xf>
    <xf numFmtId="0" fontId="10" fillId="3" borderId="36" xfId="0" applyFont="1" applyFill="1" applyBorder="1" applyAlignment="1">
      <alignment horizontal="center" vertical="top" wrapText="1"/>
    </xf>
    <xf numFmtId="0" fontId="10" fillId="2" borderId="36" xfId="0" applyFont="1" applyFill="1" applyBorder="1" applyAlignment="1">
      <alignment horizontal="center" vertical="center" wrapText="1"/>
    </xf>
    <xf numFmtId="0" fontId="16" fillId="3" borderId="36" xfId="0" applyFont="1" applyFill="1" applyBorder="1" applyAlignment="1">
      <alignment horizontal="center" vertical="center"/>
    </xf>
    <xf numFmtId="0" fontId="5" fillId="3" borderId="36" xfId="0" applyFont="1" applyFill="1" applyBorder="1" applyAlignment="1">
      <alignment horizontal="left" vertical="top"/>
    </xf>
    <xf numFmtId="0" fontId="4" fillId="2" borderId="36" xfId="0" applyFont="1" applyFill="1" applyBorder="1" applyAlignment="1">
      <alignment horizontal="left" vertical="center" wrapText="1"/>
    </xf>
    <xf numFmtId="0" fontId="4" fillId="6" borderId="36" xfId="0" applyFont="1" applyFill="1" applyBorder="1" applyAlignment="1">
      <alignment horizontal="left" vertical="top" wrapText="1"/>
    </xf>
    <xf numFmtId="0" fontId="5" fillId="6" borderId="36" xfId="0" applyFont="1" applyFill="1" applyBorder="1" applyAlignment="1">
      <alignment horizontal="left" vertical="top" wrapText="1"/>
    </xf>
    <xf numFmtId="0" fontId="60" fillId="2" borderId="4" xfId="0" applyFont="1" applyFill="1" applyBorder="1" applyAlignment="1">
      <alignment horizontal="center" vertical="center" wrapText="1"/>
    </xf>
    <xf numFmtId="0" fontId="18" fillId="3" borderId="36" xfId="0" applyFont="1" applyFill="1" applyBorder="1" applyAlignment="1">
      <alignment horizontal="center" vertical="center" wrapText="1"/>
    </xf>
    <xf numFmtId="0" fontId="5" fillId="3" borderId="36" xfId="0" applyFont="1" applyFill="1" applyBorder="1" applyAlignment="1">
      <alignment horizontal="center" vertical="center"/>
    </xf>
    <xf numFmtId="0" fontId="88" fillId="2" borderId="13" xfId="0" applyFont="1" applyFill="1" applyBorder="1" applyAlignment="1">
      <alignment horizontal="center" vertical="center"/>
    </xf>
    <xf numFmtId="0" fontId="88" fillId="2" borderId="29" xfId="0" applyFont="1" applyFill="1" applyBorder="1" applyAlignment="1">
      <alignment horizontal="center" vertical="center"/>
    </xf>
    <xf numFmtId="0" fontId="14" fillId="7" borderId="13" xfId="0" applyFont="1" applyFill="1" applyBorder="1" applyAlignment="1">
      <alignment horizontal="center" vertical="center" wrapText="1"/>
    </xf>
    <xf numFmtId="0" fontId="14" fillId="7" borderId="29"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62" fillId="3" borderId="13" xfId="0" applyFont="1" applyFill="1" applyBorder="1" applyAlignment="1">
      <alignment horizontal="center" vertical="center" wrapText="1"/>
    </xf>
    <xf numFmtId="0" fontId="62" fillId="3" borderId="2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horizontal="center"/>
    </xf>
    <xf numFmtId="0" fontId="14" fillId="2" borderId="4" xfId="0" applyFont="1" applyFill="1" applyBorder="1" applyAlignment="1">
      <alignment horizontal="center" vertical="center" wrapText="1"/>
    </xf>
    <xf numFmtId="0" fontId="52" fillId="2" borderId="0" xfId="1" applyFont="1" applyFill="1" applyAlignment="1" applyProtection="1">
      <alignment horizontal="center"/>
    </xf>
    <xf numFmtId="0" fontId="48" fillId="5" borderId="14" xfId="0" applyFont="1" applyFill="1" applyBorder="1" applyAlignment="1">
      <alignment horizontal="center" vertical="center" wrapText="1"/>
    </xf>
    <xf numFmtId="0" fontId="48" fillId="5" borderId="16" xfId="0" applyFont="1" applyFill="1" applyBorder="1" applyAlignment="1">
      <alignment horizontal="center" vertical="center" wrapText="1"/>
    </xf>
    <xf numFmtId="0" fontId="48" fillId="5" borderId="15" xfId="0" applyFont="1" applyFill="1" applyBorder="1" applyAlignment="1">
      <alignment horizontal="center" vertical="center" wrapText="1"/>
    </xf>
    <xf numFmtId="0" fontId="78" fillId="3" borderId="4" xfId="0" applyFont="1" applyFill="1" applyBorder="1" applyAlignment="1">
      <alignment horizontal="center" vertical="center" wrapText="1"/>
    </xf>
    <xf numFmtId="0" fontId="78" fillId="3" borderId="14" xfId="0" applyFont="1" applyFill="1" applyBorder="1" applyAlignment="1">
      <alignment horizontal="center" vertical="center" wrapText="1"/>
    </xf>
    <xf numFmtId="0" fontId="78" fillId="3" borderId="16" xfId="0" applyFont="1" applyFill="1" applyBorder="1" applyAlignment="1">
      <alignment horizontal="center" vertical="center" wrapText="1"/>
    </xf>
    <xf numFmtId="0" fontId="78" fillId="3" borderId="15" xfId="0" applyFont="1" applyFill="1" applyBorder="1" applyAlignment="1">
      <alignment horizontal="center" vertical="center" wrapText="1"/>
    </xf>
    <xf numFmtId="0" fontId="78" fillId="3" borderId="5" xfId="0" applyFont="1" applyFill="1" applyBorder="1" applyAlignment="1">
      <alignment horizontal="center" vertical="center" wrapText="1"/>
    </xf>
    <xf numFmtId="0" fontId="78" fillId="3" borderId="6" xfId="0" applyFont="1" applyFill="1" applyBorder="1" applyAlignment="1">
      <alignment horizontal="center" vertical="center" wrapText="1"/>
    </xf>
    <xf numFmtId="0" fontId="78" fillId="3" borderId="7" xfId="0" applyFont="1" applyFill="1" applyBorder="1" applyAlignment="1">
      <alignment horizontal="center" vertical="center" wrapText="1"/>
    </xf>
    <xf numFmtId="0" fontId="78" fillId="3" borderId="10" xfId="0" applyFont="1" applyFill="1" applyBorder="1" applyAlignment="1">
      <alignment horizontal="center" vertical="center" wrapText="1"/>
    </xf>
    <xf numFmtId="0" fontId="78" fillId="3" borderId="11" xfId="0" applyFont="1" applyFill="1" applyBorder="1" applyAlignment="1">
      <alignment horizontal="center" vertical="center" wrapText="1"/>
    </xf>
    <xf numFmtId="0" fontId="78" fillId="3" borderId="12" xfId="0" applyFont="1" applyFill="1" applyBorder="1" applyAlignment="1">
      <alignment horizontal="center" vertical="center" wrapText="1"/>
    </xf>
    <xf numFmtId="0" fontId="5" fillId="3" borderId="4" xfId="0" applyFont="1" applyFill="1" applyBorder="1" applyAlignment="1">
      <alignment horizontal="left" vertical="top" wrapText="1"/>
    </xf>
    <xf numFmtId="0" fontId="29" fillId="2" borderId="4"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2" borderId="13"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4" xfId="0" applyFont="1" applyFill="1" applyBorder="1" applyAlignment="1">
      <alignment horizontal="center" vertical="top" wrapText="1"/>
    </xf>
    <xf numFmtId="0" fontId="5" fillId="2" borderId="16" xfId="0" applyFont="1" applyFill="1" applyBorder="1" applyAlignment="1">
      <alignment horizontal="center" vertical="top" wrapText="1"/>
    </xf>
    <xf numFmtId="0" fontId="5" fillId="2" borderId="15" xfId="0" applyFont="1" applyFill="1" applyBorder="1" applyAlignment="1">
      <alignment horizontal="center" vertical="top" wrapText="1"/>
    </xf>
    <xf numFmtId="0" fontId="5" fillId="6" borderId="4" xfId="0" applyFont="1" applyFill="1" applyBorder="1" applyAlignment="1">
      <alignment horizontal="center" vertical="center" wrapText="1"/>
    </xf>
    <xf numFmtId="0" fontId="44" fillId="2" borderId="14" xfId="0" applyFont="1" applyFill="1" applyBorder="1" applyAlignment="1">
      <alignment horizontal="left" vertical="top" wrapText="1"/>
    </xf>
    <xf numFmtId="0" fontId="44" fillId="2" borderId="16" xfId="0" applyFont="1" applyFill="1" applyBorder="1" applyAlignment="1">
      <alignment horizontal="left" vertical="top" wrapText="1"/>
    </xf>
    <xf numFmtId="0" fontId="44" fillId="2" borderId="15" xfId="0" applyFont="1" applyFill="1" applyBorder="1" applyAlignment="1">
      <alignment horizontal="left" vertical="top" wrapText="1"/>
    </xf>
    <xf numFmtId="0" fontId="11" fillId="2" borderId="0" xfId="0" applyFont="1" applyFill="1" applyBorder="1" applyAlignment="1">
      <alignment horizontal="center" vertical="top" wrapText="1"/>
    </xf>
    <xf numFmtId="0" fontId="5" fillId="2" borderId="4" xfId="0" applyFont="1" applyFill="1" applyBorder="1" applyAlignment="1">
      <alignment horizontal="center" vertical="center" wrapText="1"/>
    </xf>
    <xf numFmtId="0" fontId="44" fillId="2" borderId="11" xfId="0" applyFont="1" applyFill="1" applyBorder="1" applyAlignment="1">
      <alignment horizontal="left" vertical="top" wrapText="1"/>
    </xf>
    <xf numFmtId="0" fontId="0" fillId="2" borderId="14" xfId="0" applyFill="1" applyBorder="1" applyAlignment="1">
      <alignment horizontal="center" vertical="center" wrapText="1"/>
    </xf>
    <xf numFmtId="0" fontId="0" fillId="2" borderId="15" xfId="0" applyFill="1" applyBorder="1" applyAlignment="1">
      <alignment horizontal="center" vertical="center" wrapText="1"/>
    </xf>
    <xf numFmtId="0" fontId="5" fillId="3" borderId="14" xfId="0" applyFont="1" applyFill="1" applyBorder="1" applyAlignment="1">
      <alignment horizontal="center" vertical="top" wrapText="1"/>
    </xf>
    <xf numFmtId="0" fontId="5" fillId="3" borderId="16" xfId="0" applyFont="1" applyFill="1" applyBorder="1" applyAlignment="1">
      <alignment horizontal="center" vertical="top" wrapText="1"/>
    </xf>
    <xf numFmtId="0" fontId="5" fillId="3" borderId="15" xfId="0" applyFont="1" applyFill="1" applyBorder="1" applyAlignment="1">
      <alignment horizontal="center" vertical="top" wrapText="1"/>
    </xf>
    <xf numFmtId="0" fontId="0" fillId="2" borderId="4" xfId="0" applyFont="1" applyFill="1" applyBorder="1" applyAlignment="1">
      <alignment horizontal="center" vertical="center" wrapText="1"/>
    </xf>
    <xf numFmtId="0" fontId="5" fillId="11" borderId="14" xfId="0" applyFont="1" applyFill="1" applyBorder="1" applyAlignment="1">
      <alignment horizontal="center" vertical="center" wrapText="1"/>
    </xf>
    <xf numFmtId="0" fontId="5" fillId="11" borderId="16" xfId="0" applyFont="1" applyFill="1" applyBorder="1" applyAlignment="1">
      <alignment horizontal="center" vertical="center" wrapText="1"/>
    </xf>
    <xf numFmtId="0" fontId="5" fillId="11" borderId="15" xfId="0" applyFont="1" applyFill="1" applyBorder="1" applyAlignment="1">
      <alignment horizontal="center" vertical="center" wrapText="1"/>
    </xf>
    <xf numFmtId="0" fontId="4" fillId="11" borderId="14" xfId="0" applyFont="1" applyFill="1" applyBorder="1" applyAlignment="1">
      <alignment horizontal="center" vertical="center" wrapText="1"/>
    </xf>
    <xf numFmtId="0" fontId="4" fillId="11" borderId="16" xfId="0" applyFont="1" applyFill="1" applyBorder="1" applyAlignment="1">
      <alignment horizontal="center" vertical="center" wrapText="1"/>
    </xf>
    <xf numFmtId="0" fontId="4" fillId="11" borderId="15" xfId="0" applyFont="1" applyFill="1" applyBorder="1" applyAlignment="1">
      <alignment horizontal="center" vertical="center" wrapText="1"/>
    </xf>
    <xf numFmtId="0" fontId="4" fillId="2" borderId="14" xfId="0" applyFont="1" applyFill="1" applyBorder="1" applyAlignment="1">
      <alignment horizontal="center" vertical="top" wrapText="1"/>
    </xf>
    <xf numFmtId="49" fontId="4" fillId="2" borderId="4" xfId="0" applyNumberFormat="1" applyFont="1" applyFill="1" applyBorder="1" applyAlignment="1">
      <alignment horizontal="center" vertical="center" wrapText="1"/>
    </xf>
    <xf numFmtId="49" fontId="5" fillId="2" borderId="14" xfId="0" applyNumberFormat="1" applyFont="1" applyFill="1" applyBorder="1" applyAlignment="1">
      <alignment horizontal="center" vertical="center" wrapText="1"/>
    </xf>
    <xf numFmtId="49" fontId="5" fillId="2" borderId="16" xfId="0" applyNumberFormat="1" applyFont="1" applyFill="1" applyBorder="1" applyAlignment="1">
      <alignment horizontal="center" vertical="center" wrapText="1"/>
    </xf>
    <xf numFmtId="49" fontId="5" fillId="2" borderId="15" xfId="0" applyNumberFormat="1" applyFont="1" applyFill="1" applyBorder="1" applyAlignment="1">
      <alignment horizontal="center" vertical="center" wrapText="1"/>
    </xf>
    <xf numFmtId="49" fontId="5" fillId="11" borderId="14" xfId="0" applyNumberFormat="1" applyFont="1" applyFill="1" applyBorder="1" applyAlignment="1">
      <alignment horizontal="center" vertical="center" wrapText="1"/>
    </xf>
    <xf numFmtId="49" fontId="5" fillId="11" borderId="16" xfId="0" applyNumberFormat="1" applyFont="1" applyFill="1" applyBorder="1" applyAlignment="1">
      <alignment horizontal="center" vertical="center" wrapText="1"/>
    </xf>
    <xf numFmtId="49" fontId="5" fillId="11" borderId="15" xfId="0" applyNumberFormat="1" applyFont="1" applyFill="1" applyBorder="1" applyAlignment="1">
      <alignment horizontal="center" vertical="center" wrapText="1"/>
    </xf>
    <xf numFmtId="0" fontId="79" fillId="2" borderId="14" xfId="0" applyFont="1" applyFill="1" applyBorder="1" applyAlignment="1">
      <alignment horizontal="center" vertical="top" wrapText="1"/>
    </xf>
    <xf numFmtId="0" fontId="79" fillId="2" borderId="16" xfId="0" applyFont="1" applyFill="1" applyBorder="1" applyAlignment="1">
      <alignment horizontal="center" vertical="top" wrapText="1"/>
    </xf>
    <xf numFmtId="0" fontId="79" fillId="2" borderId="15" xfId="0" applyFont="1" applyFill="1" applyBorder="1" applyAlignment="1">
      <alignment horizontal="center" vertical="top" wrapText="1"/>
    </xf>
    <xf numFmtId="0" fontId="44" fillId="2" borderId="14" xfId="0" applyFont="1" applyFill="1" applyBorder="1" applyAlignment="1">
      <alignment horizontal="center" vertical="top" wrapText="1"/>
    </xf>
    <xf numFmtId="0" fontId="44" fillId="2" borderId="16" xfId="0" applyFont="1" applyFill="1" applyBorder="1" applyAlignment="1">
      <alignment horizontal="center" vertical="top" wrapText="1"/>
    </xf>
    <xf numFmtId="0" fontId="44" fillId="2" borderId="15" xfId="0" applyFont="1" applyFill="1" applyBorder="1" applyAlignment="1">
      <alignment horizontal="center" vertical="top" wrapText="1"/>
    </xf>
    <xf numFmtId="0" fontId="87" fillId="2" borderId="14" xfId="0" applyFont="1" applyFill="1" applyBorder="1" applyAlignment="1">
      <alignment horizontal="center" vertical="center" wrapText="1"/>
    </xf>
    <xf numFmtId="0" fontId="87" fillId="2" borderId="16" xfId="0" applyFont="1" applyFill="1" applyBorder="1" applyAlignment="1">
      <alignment horizontal="center" vertical="center" wrapText="1"/>
    </xf>
    <xf numFmtId="0" fontId="87" fillId="2" borderId="15" xfId="0" applyFont="1" applyFill="1" applyBorder="1" applyAlignment="1">
      <alignment horizontal="center" vertical="center" wrapText="1"/>
    </xf>
    <xf numFmtId="49" fontId="8" fillId="3" borderId="36" xfId="0" applyNumberFormat="1" applyFont="1" applyFill="1" applyBorder="1" applyAlignment="1">
      <alignment horizontal="center" vertical="center" wrapText="1"/>
    </xf>
    <xf numFmtId="0" fontId="8" fillId="3" borderId="36" xfId="0" applyNumberFormat="1" applyFont="1" applyFill="1" applyBorder="1" applyAlignment="1">
      <alignment horizontal="center" vertical="center" wrapText="1"/>
    </xf>
    <xf numFmtId="0" fontId="9" fillId="2" borderId="36" xfId="0" applyFont="1" applyFill="1" applyBorder="1" applyAlignment="1">
      <alignment horizontal="left" vertical="center" wrapText="1"/>
    </xf>
    <xf numFmtId="166" fontId="4" fillId="2" borderId="36" xfId="0" applyNumberFormat="1" applyFont="1" applyFill="1" applyBorder="1" applyAlignment="1">
      <alignment horizontal="center" vertical="center" wrapText="1"/>
    </xf>
    <xf numFmtId="0" fontId="4" fillId="2" borderId="36" xfId="0" applyNumberFormat="1"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51" fillId="2" borderId="36" xfId="0" applyFont="1" applyFill="1" applyBorder="1" applyAlignment="1">
      <alignment horizontal="center" vertical="center" textRotation="90" wrapText="1"/>
    </xf>
    <xf numFmtId="0" fontId="8" fillId="3" borderId="36" xfId="0" applyFont="1" applyFill="1" applyBorder="1" applyAlignment="1">
      <alignment horizontal="center" vertical="center" wrapText="1"/>
    </xf>
    <xf numFmtId="0" fontId="8" fillId="6" borderId="36" xfId="0" applyFont="1" applyFill="1" applyBorder="1" applyAlignment="1">
      <alignment horizontal="center" vertical="center" wrapText="1"/>
    </xf>
    <xf numFmtId="0" fontId="4" fillId="6" borderId="36" xfId="0" applyFont="1" applyFill="1" applyBorder="1" applyAlignment="1">
      <alignment horizontal="center" vertical="center" wrapText="1"/>
    </xf>
    <xf numFmtId="166" fontId="4" fillId="6" borderId="36" xfId="0" applyNumberFormat="1" applyFont="1" applyFill="1" applyBorder="1" applyAlignment="1">
      <alignment horizontal="center" vertical="center" wrapText="1"/>
    </xf>
    <xf numFmtId="0" fontId="9" fillId="2" borderId="36" xfId="0" applyFont="1" applyFill="1" applyBorder="1" applyAlignment="1">
      <alignment horizontal="center" vertical="center" wrapText="1"/>
    </xf>
    <xf numFmtId="0" fontId="8" fillId="2" borderId="36" xfId="0" applyFont="1" applyFill="1" applyBorder="1" applyAlignment="1">
      <alignment horizontal="center" vertical="center" wrapText="1"/>
    </xf>
    <xf numFmtId="166" fontId="5" fillId="2" borderId="36" xfId="0" applyNumberFormat="1" applyFont="1" applyFill="1" applyBorder="1" applyAlignment="1">
      <alignment horizontal="center" vertical="center" wrapText="1"/>
    </xf>
    <xf numFmtId="0" fontId="104" fillId="3" borderId="36" xfId="0" applyFont="1" applyFill="1" applyBorder="1" applyAlignment="1">
      <alignment horizontal="center" vertical="center" wrapText="1"/>
    </xf>
    <xf numFmtId="0" fontId="105" fillId="6" borderId="36" xfId="0" applyFont="1" applyFill="1" applyBorder="1" applyAlignment="1">
      <alignment horizontal="left" vertical="center" wrapText="1"/>
    </xf>
    <xf numFmtId="0" fontId="105" fillId="6" borderId="36" xfId="0" applyFont="1" applyFill="1" applyBorder="1" applyAlignment="1">
      <alignment horizontal="center" vertical="center" wrapText="1"/>
    </xf>
    <xf numFmtId="49" fontId="105" fillId="6" borderId="36" xfId="0" applyNumberFormat="1" applyFont="1" applyFill="1" applyBorder="1" applyAlignment="1">
      <alignment horizontal="center" vertical="center" wrapText="1"/>
    </xf>
    <xf numFmtId="0" fontId="105" fillId="4" borderId="36"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5" xfId="0" applyFont="1" applyFill="1" applyBorder="1" applyAlignment="1">
      <alignment horizontal="center" vertical="center" wrapText="1"/>
    </xf>
    <xf numFmtId="9" fontId="10" fillId="2" borderId="14" xfId="0" applyNumberFormat="1" applyFont="1" applyFill="1" applyBorder="1" applyAlignment="1">
      <alignment horizontal="center" vertical="center" wrapText="1"/>
    </xf>
    <xf numFmtId="0" fontId="105" fillId="3" borderId="36" xfId="0" applyFont="1" applyFill="1" applyBorder="1" applyAlignment="1">
      <alignment horizontal="center" vertical="center" wrapText="1"/>
    </xf>
    <xf numFmtId="0" fontId="5" fillId="6" borderId="4" xfId="0" applyFont="1" applyFill="1" applyBorder="1" applyAlignment="1">
      <alignment horizontal="left" vertical="center" wrapText="1"/>
    </xf>
    <xf numFmtId="0" fontId="5" fillId="6" borderId="14" xfId="0" applyFont="1" applyFill="1" applyBorder="1" applyAlignment="1">
      <alignment horizontal="left" vertical="center" wrapText="1"/>
    </xf>
    <xf numFmtId="0" fontId="5" fillId="6" borderId="16" xfId="0" applyFont="1" applyFill="1" applyBorder="1" applyAlignment="1">
      <alignment horizontal="left" vertical="center" wrapText="1"/>
    </xf>
    <xf numFmtId="0" fontId="5" fillId="6" borderId="15" xfId="0" applyFont="1" applyFill="1" applyBorder="1" applyAlignment="1">
      <alignment horizontal="left" vertical="center" wrapText="1"/>
    </xf>
    <xf numFmtId="0" fontId="5" fillId="6" borderId="4" xfId="0" applyFont="1" applyFill="1" applyBorder="1" applyAlignment="1">
      <alignment horizontal="left" vertical="top" wrapText="1"/>
    </xf>
    <xf numFmtId="0" fontId="10" fillId="2" borderId="14" xfId="0" applyNumberFormat="1" applyFont="1" applyFill="1" applyBorder="1" applyAlignment="1">
      <alignment horizontal="center" vertical="center" wrapText="1"/>
    </xf>
    <xf numFmtId="0" fontId="10" fillId="2" borderId="15" xfId="0" applyNumberFormat="1" applyFont="1" applyFill="1" applyBorder="1" applyAlignment="1">
      <alignment horizontal="center" vertical="center" wrapText="1"/>
    </xf>
    <xf numFmtId="0" fontId="8" fillId="3" borderId="4" xfId="0" applyFont="1" applyFill="1" applyBorder="1" applyAlignment="1">
      <alignment horizontal="center" vertical="center" wrapText="1"/>
    </xf>
    <xf numFmtId="0" fontId="74" fillId="2" borderId="0" xfId="0" applyFont="1" applyFill="1" applyAlignment="1">
      <alignment horizontal="center"/>
    </xf>
    <xf numFmtId="0" fontId="40" fillId="3" borderId="14" xfId="0" applyFont="1" applyFill="1" applyBorder="1" applyAlignment="1">
      <alignment horizontal="center"/>
    </xf>
    <xf numFmtId="0" fontId="40" fillId="3" borderId="16" xfId="0" applyFont="1" applyFill="1" applyBorder="1" applyAlignment="1">
      <alignment horizontal="center"/>
    </xf>
    <xf numFmtId="0" fontId="40" fillId="3" borderId="15" xfId="0" applyFont="1" applyFill="1" applyBorder="1" applyAlignment="1">
      <alignment horizontal="center"/>
    </xf>
    <xf numFmtId="0" fontId="25" fillId="3" borderId="14" xfId="0" applyFont="1" applyFill="1" applyBorder="1" applyAlignment="1">
      <alignment horizontal="center"/>
    </xf>
    <xf numFmtId="0" fontId="25" fillId="3" borderId="15" xfId="0" applyFont="1" applyFill="1" applyBorder="1" applyAlignment="1">
      <alignment horizontal="center"/>
    </xf>
    <xf numFmtId="0" fontId="5" fillId="3" borderId="4" xfId="0" applyFont="1" applyFill="1" applyBorder="1" applyAlignment="1">
      <alignment horizontal="center" vertical="center"/>
    </xf>
    <xf numFmtId="0" fontId="5" fillId="2" borderId="5" xfId="0" applyFont="1" applyFill="1" applyBorder="1" applyAlignment="1">
      <alignment horizontal="left" vertical="top"/>
    </xf>
    <xf numFmtId="0" fontId="5" fillId="2" borderId="6" xfId="0" applyFont="1" applyFill="1" applyBorder="1" applyAlignment="1">
      <alignment horizontal="left" vertical="top"/>
    </xf>
    <xf numFmtId="0" fontId="5" fillId="2" borderId="7" xfId="0" applyFont="1" applyFill="1" applyBorder="1" applyAlignment="1">
      <alignment horizontal="left" vertical="top"/>
    </xf>
    <xf numFmtId="0" fontId="5" fillId="2" borderId="10" xfId="0" applyFont="1" applyFill="1" applyBorder="1" applyAlignment="1">
      <alignment horizontal="left" vertical="top"/>
    </xf>
    <xf numFmtId="0" fontId="5" fillId="2" borderId="11" xfId="0" applyFont="1" applyFill="1" applyBorder="1" applyAlignment="1">
      <alignment horizontal="left" vertical="top"/>
    </xf>
    <xf numFmtId="0" fontId="5" fillId="2" borderId="12" xfId="0" applyFont="1" applyFill="1" applyBorder="1" applyAlignment="1">
      <alignment horizontal="left" vertical="top"/>
    </xf>
    <xf numFmtId="0" fontId="87" fillId="2" borderId="16" xfId="0" applyFont="1" applyFill="1" applyBorder="1" applyAlignment="1">
      <alignment horizontal="center" vertical="top" wrapText="1"/>
    </xf>
    <xf numFmtId="0" fontId="87" fillId="2" borderId="15" xfId="0" applyFont="1" applyFill="1" applyBorder="1" applyAlignment="1">
      <alignment horizontal="center" vertical="top" wrapText="1"/>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2" xfId="0" applyFill="1" applyBorder="1" applyAlignment="1">
      <alignment horizontal="center" vertical="center" wrapText="1"/>
    </xf>
    <xf numFmtId="0" fontId="0" fillId="2" borderId="14" xfId="0" applyFill="1" applyBorder="1" applyAlignment="1">
      <alignment horizontal="center"/>
    </xf>
    <xf numFmtId="0" fontId="0" fillId="2" borderId="15" xfId="0" applyFill="1" applyBorder="1" applyAlignment="1">
      <alignment horizontal="center"/>
    </xf>
    <xf numFmtId="0" fontId="0" fillId="2" borderId="14" xfId="0" applyFill="1" applyBorder="1" applyAlignment="1">
      <alignment horizontal="center" wrapText="1"/>
    </xf>
    <xf numFmtId="0" fontId="0" fillId="2" borderId="15" xfId="0" applyFill="1" applyBorder="1" applyAlignment="1">
      <alignment horizontal="center" wrapText="1"/>
    </xf>
    <xf numFmtId="166" fontId="4" fillId="2" borderId="14" xfId="0" applyNumberFormat="1" applyFont="1" applyFill="1" applyBorder="1" applyAlignment="1">
      <alignment horizontal="center" vertical="center" wrapText="1"/>
    </xf>
    <xf numFmtId="166" fontId="4" fillId="2" borderId="15"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17" xfId="0" applyNumberFormat="1" applyFont="1" applyFill="1" applyBorder="1" applyAlignment="1">
      <alignment horizontal="center" vertical="center" wrapText="1"/>
    </xf>
    <xf numFmtId="0" fontId="9" fillId="2" borderId="30" xfId="0" applyFont="1" applyFill="1" applyBorder="1" applyAlignment="1">
      <alignment horizontal="left" vertical="center" wrapText="1"/>
    </xf>
    <xf numFmtId="0" fontId="9" fillId="2" borderId="16" xfId="0" applyFont="1" applyFill="1" applyBorder="1" applyAlignment="1">
      <alignment horizontal="left" vertical="center" wrapText="1"/>
    </xf>
    <xf numFmtId="0" fontId="9" fillId="2" borderId="15" xfId="0" applyFont="1" applyFill="1" applyBorder="1" applyAlignment="1">
      <alignment horizontal="left" vertical="center" wrapText="1"/>
    </xf>
    <xf numFmtId="0" fontId="51" fillId="2" borderId="5" xfId="0" applyFont="1" applyFill="1" applyBorder="1" applyAlignment="1">
      <alignment horizontal="center" vertical="center" textRotation="90" wrapText="1"/>
    </xf>
    <xf numFmtId="0" fontId="51" fillId="2" borderId="8" xfId="0" applyFont="1" applyFill="1" applyBorder="1" applyAlignment="1">
      <alignment horizontal="center" vertical="center" textRotation="90" wrapText="1"/>
    </xf>
    <xf numFmtId="0" fontId="51" fillId="2" borderId="10" xfId="0" applyFont="1" applyFill="1" applyBorder="1" applyAlignment="1">
      <alignment horizontal="center" vertical="center" textRotation="90" wrapText="1"/>
    </xf>
    <xf numFmtId="0" fontId="8" fillId="3" borderId="14"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15" xfId="0" applyFont="1" applyFill="1" applyBorder="1" applyAlignment="1">
      <alignment horizontal="center" vertical="center" wrapText="1"/>
    </xf>
    <xf numFmtId="49" fontId="8" fillId="3" borderId="27" xfId="0" applyNumberFormat="1"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28"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6" borderId="15" xfId="0" applyFont="1" applyFill="1" applyBorder="1" applyAlignment="1">
      <alignment horizontal="center" vertical="center" wrapText="1"/>
    </xf>
    <xf numFmtId="0" fontId="4" fillId="6" borderId="4" xfId="0" applyFont="1" applyFill="1" applyBorder="1" applyAlignment="1">
      <alignment horizontal="center" vertical="center" wrapText="1"/>
    </xf>
    <xf numFmtId="166" fontId="4" fillId="6" borderId="4" xfId="0" applyNumberFormat="1" applyFont="1" applyFill="1" applyBorder="1" applyAlignment="1">
      <alignment horizontal="center" vertical="center" wrapText="1"/>
    </xf>
    <xf numFmtId="0" fontId="4" fillId="6" borderId="17"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5" xfId="0" applyFont="1" applyFill="1" applyBorder="1" applyAlignment="1">
      <alignment horizontal="center" vertical="center" wrapText="1"/>
    </xf>
    <xf numFmtId="166" fontId="5" fillId="2" borderId="14" xfId="0" applyNumberFormat="1" applyFont="1" applyFill="1" applyBorder="1" applyAlignment="1">
      <alignment horizontal="center" vertical="center" wrapText="1"/>
    </xf>
    <xf numFmtId="166" fontId="5" fillId="2" borderId="15" xfId="0" applyNumberFormat="1" applyFont="1" applyFill="1" applyBorder="1" applyAlignment="1">
      <alignment horizontal="center" vertical="center" wrapText="1"/>
    </xf>
    <xf numFmtId="9" fontId="10" fillId="2" borderId="36" xfId="0" applyNumberFormat="1" applyFont="1" applyFill="1" applyBorder="1" applyAlignment="1">
      <alignment horizontal="center" vertical="center" wrapText="1"/>
    </xf>
    <xf numFmtId="0" fontId="5" fillId="6" borderId="36" xfId="0" applyFont="1" applyFill="1" applyBorder="1" applyAlignment="1">
      <alignment horizontal="left" vertical="center" wrapText="1"/>
    </xf>
    <xf numFmtId="0" fontId="10" fillId="2" borderId="36" xfId="0" applyNumberFormat="1" applyFont="1" applyFill="1" applyBorder="1" applyAlignment="1">
      <alignment horizontal="center" vertical="center" wrapText="1"/>
    </xf>
    <xf numFmtId="0" fontId="5" fillId="3" borderId="36" xfId="0" applyFont="1" applyFill="1" applyBorder="1" applyAlignment="1">
      <alignment horizontal="center" vertical="center" wrapText="1"/>
    </xf>
    <xf numFmtId="0" fontId="0" fillId="2" borderId="36" xfId="0" applyFill="1" applyBorder="1" applyAlignment="1">
      <alignment horizontal="center"/>
    </xf>
    <xf numFmtId="0" fontId="0" fillId="2" borderId="36" xfId="0" applyFill="1" applyBorder="1" applyAlignment="1">
      <alignment horizontal="center" wrapText="1"/>
    </xf>
    <xf numFmtId="0" fontId="8" fillId="2" borderId="30" xfId="0" applyFont="1" applyFill="1" applyBorder="1" applyAlignment="1">
      <alignment horizontal="center" vertical="center" wrapText="1"/>
    </xf>
    <xf numFmtId="0" fontId="55" fillId="3" borderId="4" xfId="0" applyFont="1" applyFill="1" applyBorder="1" applyAlignment="1">
      <alignment horizontal="center" vertical="center" wrapText="1"/>
    </xf>
    <xf numFmtId="0" fontId="58" fillId="3" borderId="4" xfId="0" applyFont="1" applyFill="1" applyBorder="1" applyAlignment="1">
      <alignment horizontal="center" vertical="center" wrapText="1"/>
    </xf>
    <xf numFmtId="0" fontId="55" fillId="3" borderId="14" xfId="0" applyFont="1" applyFill="1" applyBorder="1" applyAlignment="1">
      <alignment horizontal="center" vertical="center" wrapText="1"/>
    </xf>
    <xf numFmtId="0" fontId="55" fillId="3" borderId="16" xfId="0" applyFont="1" applyFill="1" applyBorder="1" applyAlignment="1">
      <alignment horizontal="center" vertical="center" wrapText="1"/>
    </xf>
    <xf numFmtId="0" fontId="55" fillId="3" borderId="15" xfId="0" applyFont="1" applyFill="1" applyBorder="1" applyAlignment="1">
      <alignment horizontal="center" vertical="center" wrapText="1"/>
    </xf>
    <xf numFmtId="166" fontId="8" fillId="2" borderId="14" xfId="0" applyNumberFormat="1" applyFont="1" applyFill="1" applyBorder="1" applyAlignment="1">
      <alignment horizontal="center" vertical="center" wrapText="1"/>
    </xf>
    <xf numFmtId="0" fontId="56" fillId="6" borderId="4" xfId="0" applyFont="1" applyFill="1" applyBorder="1" applyAlignment="1">
      <alignment horizontal="center" vertical="center" wrapText="1"/>
    </xf>
    <xf numFmtId="0" fontId="56" fillId="6" borderId="14" xfId="0" applyFont="1" applyFill="1" applyBorder="1" applyAlignment="1">
      <alignment horizontal="center" vertical="center" wrapText="1"/>
    </xf>
    <xf numFmtId="0" fontId="56" fillId="6" borderId="16" xfId="0" applyFont="1" applyFill="1" applyBorder="1" applyAlignment="1">
      <alignment horizontal="center" vertical="center" wrapText="1"/>
    </xf>
    <xf numFmtId="0" fontId="56" fillId="6" borderId="15" xfId="0" applyFont="1" applyFill="1" applyBorder="1" applyAlignment="1">
      <alignment horizontal="center" vertical="center" wrapText="1"/>
    </xf>
    <xf numFmtId="49" fontId="56" fillId="6" borderId="14" xfId="0" applyNumberFormat="1" applyFont="1" applyFill="1" applyBorder="1" applyAlignment="1">
      <alignment horizontal="center" vertical="center" wrapText="1"/>
    </xf>
    <xf numFmtId="49" fontId="56" fillId="6" borderId="16" xfId="0" applyNumberFormat="1" applyFont="1" applyFill="1" applyBorder="1" applyAlignment="1">
      <alignment horizontal="center" vertical="center" wrapText="1"/>
    </xf>
    <xf numFmtId="49" fontId="56" fillId="6" borderId="15" xfId="0" applyNumberFormat="1" applyFont="1" applyFill="1" applyBorder="1" applyAlignment="1">
      <alignment horizontal="center" vertical="center" wrapText="1"/>
    </xf>
    <xf numFmtId="0" fontId="56" fillId="4" borderId="14" xfId="0" applyFont="1" applyFill="1" applyBorder="1" applyAlignment="1">
      <alignment horizontal="center" vertical="center" wrapText="1"/>
    </xf>
    <xf numFmtId="0" fontId="56" fillId="4" borderId="16" xfId="0" applyFont="1" applyFill="1" applyBorder="1" applyAlignment="1">
      <alignment horizontal="center" vertical="center" wrapText="1"/>
    </xf>
    <xf numFmtId="0" fontId="56" fillId="3" borderId="4" xfId="0" applyFont="1" applyFill="1" applyBorder="1" applyAlignment="1">
      <alignment horizontal="center" vertical="center" wrapText="1"/>
    </xf>
    <xf numFmtId="0" fontId="56" fillId="6" borderId="5" xfId="0" applyFont="1" applyFill="1" applyBorder="1" applyAlignment="1">
      <alignment horizontal="center" vertical="center" wrapText="1"/>
    </xf>
    <xf numFmtId="0" fontId="56" fillId="6" borderId="7" xfId="0" applyFont="1" applyFill="1" applyBorder="1" applyAlignment="1">
      <alignment horizontal="center" vertical="center" wrapText="1"/>
    </xf>
    <xf numFmtId="0" fontId="56" fillId="6" borderId="8" xfId="0" applyFont="1" applyFill="1" applyBorder="1" applyAlignment="1">
      <alignment horizontal="center" vertical="center" wrapText="1"/>
    </xf>
    <xf numFmtId="0" fontId="56" fillId="6" borderId="9" xfId="0" applyFont="1" applyFill="1" applyBorder="1" applyAlignment="1">
      <alignment horizontal="center" vertical="center" wrapText="1"/>
    </xf>
    <xf numFmtId="0" fontId="56" fillId="6" borderId="10" xfId="0" applyFont="1" applyFill="1" applyBorder="1" applyAlignment="1">
      <alignment horizontal="center" vertical="center" wrapText="1"/>
    </xf>
    <xf numFmtId="0" fontId="56" fillId="6" borderId="12" xfId="0" applyFont="1" applyFill="1" applyBorder="1" applyAlignment="1">
      <alignment horizontal="center" vertical="center" wrapText="1"/>
    </xf>
    <xf numFmtId="49" fontId="0" fillId="2" borderId="5" xfId="0" applyNumberFormat="1" applyFill="1" applyBorder="1" applyAlignment="1">
      <alignment horizontal="center" vertical="center" wrapText="1"/>
    </xf>
    <xf numFmtId="0" fontId="28" fillId="2" borderId="0" xfId="0" applyFont="1" applyFill="1" applyBorder="1" applyAlignment="1">
      <alignment horizontal="center" vertical="center" wrapText="1"/>
    </xf>
    <xf numFmtId="0" fontId="27" fillId="2" borderId="36" xfId="0" applyFont="1" applyFill="1" applyBorder="1" applyAlignment="1">
      <alignment horizontal="center" vertical="center"/>
    </xf>
    <xf numFmtId="0" fontId="27" fillId="2" borderId="36" xfId="0" applyFont="1" applyFill="1" applyBorder="1" applyAlignment="1">
      <alignment horizontal="center" vertical="center" wrapText="1"/>
    </xf>
    <xf numFmtId="0" fontId="27" fillId="2" borderId="36" xfId="0" applyFont="1" applyFill="1" applyBorder="1" applyAlignment="1">
      <alignment horizontal="center" vertical="center" textRotation="90"/>
    </xf>
    <xf numFmtId="0" fontId="5" fillId="3" borderId="36" xfId="0" applyFont="1" applyFill="1" applyBorder="1" applyAlignment="1">
      <alignment horizontal="left" vertical="center" wrapText="1"/>
    </xf>
    <xf numFmtId="0" fontId="55" fillId="3" borderId="36" xfId="0" applyFont="1" applyFill="1" applyBorder="1" applyAlignment="1">
      <alignment horizontal="center" vertical="center" wrapText="1"/>
    </xf>
    <xf numFmtId="0" fontId="58" fillId="3" borderId="36" xfId="0" applyFont="1" applyFill="1" applyBorder="1" applyAlignment="1">
      <alignment horizontal="center" vertical="center" wrapText="1"/>
    </xf>
    <xf numFmtId="0" fontId="81" fillId="6" borderId="0" xfId="1" applyFont="1" applyFill="1" applyAlignment="1" applyProtection="1">
      <alignment horizontal="center" vertical="center" wrapText="1"/>
    </xf>
    <xf numFmtId="0" fontId="49" fillId="2" borderId="14" xfId="1" applyFont="1" applyFill="1" applyBorder="1" applyAlignment="1" applyProtection="1">
      <alignment horizontal="left" vertical="top" wrapText="1"/>
    </xf>
    <xf numFmtId="0" fontId="49" fillId="2" borderId="16" xfId="1" applyFont="1" applyFill="1" applyBorder="1" applyAlignment="1" applyProtection="1">
      <alignment horizontal="left" vertical="top" wrapText="1"/>
    </xf>
    <xf numFmtId="0" fontId="49" fillId="2" borderId="15" xfId="1" applyFont="1" applyFill="1" applyBorder="1" applyAlignment="1" applyProtection="1">
      <alignment horizontal="left" vertical="top" wrapText="1"/>
    </xf>
    <xf numFmtId="0" fontId="92" fillId="2" borderId="0" xfId="1" applyFont="1" applyFill="1" applyAlignment="1" applyProtection="1">
      <alignment horizontal="center"/>
    </xf>
    <xf numFmtId="0" fontId="5" fillId="2" borderId="36" xfId="0" applyFont="1" applyFill="1" applyBorder="1" applyAlignment="1">
      <alignment horizontal="left" vertical="center" wrapText="1"/>
    </xf>
    <xf numFmtId="0" fontId="56" fillId="0" borderId="36" xfId="0" applyFont="1" applyFill="1" applyBorder="1" applyAlignment="1">
      <alignment horizontal="left" vertical="center" wrapText="1"/>
    </xf>
    <xf numFmtId="0" fontId="55" fillId="0" borderId="36" xfId="0" applyFont="1" applyFill="1" applyBorder="1" applyAlignment="1">
      <alignment horizontal="center" vertical="center" wrapText="1"/>
    </xf>
    <xf numFmtId="0" fontId="56" fillId="6" borderId="36" xfId="0" applyFont="1" applyFill="1" applyBorder="1" applyAlignment="1">
      <alignment horizontal="center" vertical="center" wrapText="1"/>
    </xf>
    <xf numFmtId="49" fontId="56" fillId="6" borderId="36" xfId="0" applyNumberFormat="1" applyFont="1" applyFill="1" applyBorder="1" applyAlignment="1">
      <alignment horizontal="center" vertical="center" wrapText="1"/>
    </xf>
    <xf numFmtId="0" fontId="56" fillId="6" borderId="36" xfId="0" applyFont="1" applyFill="1" applyBorder="1" applyAlignment="1">
      <alignment horizontal="left" vertical="center" wrapText="1"/>
    </xf>
    <xf numFmtId="0" fontId="56" fillId="3" borderId="36" xfId="0" applyFont="1" applyFill="1" applyBorder="1" applyAlignment="1">
      <alignment horizontal="center" vertical="center" wrapText="1"/>
    </xf>
    <xf numFmtId="0" fontId="56" fillId="4" borderId="36" xfId="0" applyFont="1" applyFill="1" applyBorder="1" applyAlignment="1">
      <alignment horizontal="center" vertical="center" wrapText="1"/>
    </xf>
    <xf numFmtId="0" fontId="29" fillId="2" borderId="0" xfId="0" applyFont="1" applyFill="1" applyAlignment="1">
      <alignment horizontal="center" wrapText="1"/>
    </xf>
    <xf numFmtId="0" fontId="93" fillId="2" borderId="0" xfId="0" applyFont="1" applyFill="1" applyAlignment="1">
      <alignment horizontal="center"/>
    </xf>
    <xf numFmtId="0" fontId="5" fillId="2" borderId="4" xfId="0" applyFont="1" applyFill="1" applyBorder="1" applyAlignment="1">
      <alignment horizontal="left" vertical="center" wrapText="1"/>
    </xf>
    <xf numFmtId="0" fontId="40" fillId="2" borderId="4"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4" xfId="0" applyFont="1" applyFill="1" applyBorder="1" applyAlignment="1">
      <alignment horizontal="left" vertical="center"/>
    </xf>
    <xf numFmtId="0" fontId="4" fillId="2" borderId="4" xfId="0" applyFont="1" applyFill="1" applyBorder="1" applyAlignment="1">
      <alignment horizontal="center" vertical="center"/>
    </xf>
    <xf numFmtId="0" fontId="10" fillId="3" borderId="14" xfId="0" applyFont="1" applyFill="1" applyBorder="1" applyAlignment="1">
      <alignment horizontal="center" vertical="center" wrapText="1"/>
    </xf>
    <xf numFmtId="0" fontId="10" fillId="3" borderId="16"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3" borderId="14" xfId="0" applyFont="1" applyFill="1" applyBorder="1" applyAlignment="1">
      <alignment horizontal="center" vertical="center"/>
    </xf>
    <xf numFmtId="0" fontId="10" fillId="3" borderId="16" xfId="0" applyFont="1" applyFill="1" applyBorder="1" applyAlignment="1">
      <alignment horizontal="center" vertical="center"/>
    </xf>
    <xf numFmtId="0" fontId="10" fillId="3" borderId="15" xfId="0" applyFont="1" applyFill="1" applyBorder="1" applyAlignment="1">
      <alignment horizontal="center" vertical="center"/>
    </xf>
    <xf numFmtId="0" fontId="10" fillId="3" borderId="4" xfId="0" applyFont="1" applyFill="1" applyBorder="1" applyAlignment="1">
      <alignment horizontal="left" vertical="center"/>
    </xf>
    <xf numFmtId="0" fontId="4" fillId="2" borderId="4" xfId="0" applyFont="1" applyFill="1" applyBorder="1" applyAlignment="1">
      <alignment horizontal="left" vertical="center"/>
    </xf>
    <xf numFmtId="0" fontId="10" fillId="3" borderId="4" xfId="0" applyFont="1" applyFill="1" applyBorder="1" applyAlignment="1">
      <alignment horizontal="center"/>
    </xf>
    <xf numFmtId="0" fontId="101" fillId="3" borderId="36" xfId="0" applyFont="1" applyFill="1" applyBorder="1" applyAlignment="1">
      <alignment horizontal="center" vertical="center" wrapText="1"/>
    </xf>
    <xf numFmtId="0" fontId="49" fillId="2" borderId="14" xfId="0" applyFont="1" applyFill="1" applyBorder="1" applyAlignment="1">
      <alignment horizontal="center" vertical="center" wrapText="1"/>
    </xf>
    <xf numFmtId="0" fontId="49" fillId="2" borderId="16" xfId="0" applyFont="1" applyFill="1" applyBorder="1" applyAlignment="1">
      <alignment horizontal="center" vertical="center" wrapText="1"/>
    </xf>
    <xf numFmtId="0" fontId="49" fillId="2" borderId="15" xfId="0" applyFont="1" applyFill="1" applyBorder="1" applyAlignment="1">
      <alignment horizontal="center" vertical="center" wrapText="1"/>
    </xf>
    <xf numFmtId="0" fontId="46" fillId="6" borderId="36" xfId="0" applyFont="1" applyFill="1" applyBorder="1" applyAlignment="1">
      <alignment horizontal="center" vertical="center" wrapText="1"/>
    </xf>
    <xf numFmtId="0" fontId="46" fillId="3" borderId="36" xfId="0" applyFont="1" applyFill="1" applyBorder="1" applyAlignment="1">
      <alignment horizontal="center" vertical="center" wrapText="1"/>
    </xf>
    <xf numFmtId="49" fontId="46" fillId="6" borderId="36" xfId="0" applyNumberFormat="1" applyFont="1" applyFill="1" applyBorder="1" applyAlignment="1">
      <alignment horizontal="center" vertical="center" wrapText="1"/>
    </xf>
    <xf numFmtId="167" fontId="5" fillId="3" borderId="4" xfId="2" applyNumberFormat="1" applyFont="1" applyFill="1" applyBorder="1" applyAlignment="1">
      <alignment horizontal="center" vertical="center" wrapText="1"/>
    </xf>
    <xf numFmtId="167" fontId="5" fillId="3" borderId="14" xfId="2" applyNumberFormat="1" applyFont="1" applyFill="1" applyBorder="1" applyAlignment="1">
      <alignment horizontal="center" vertical="center" wrapText="1"/>
    </xf>
    <xf numFmtId="0" fontId="46" fillId="4" borderId="36" xfId="0" applyFont="1" applyFill="1" applyBorder="1" applyAlignment="1">
      <alignment horizontal="center" vertical="center" wrapText="1"/>
    </xf>
    <xf numFmtId="0" fontId="46" fillId="6" borderId="36" xfId="0" applyFont="1" applyFill="1" applyBorder="1" applyAlignment="1">
      <alignment horizontal="left"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3" borderId="4" xfId="0" applyFont="1" applyFill="1" applyBorder="1" applyAlignment="1">
      <alignment horizontal="center"/>
    </xf>
    <xf numFmtId="0" fontId="5" fillId="3" borderId="14" xfId="0" applyFont="1" applyFill="1" applyBorder="1" applyAlignment="1">
      <alignment horizontal="center"/>
    </xf>
    <xf numFmtId="167" fontId="4" fillId="2" borderId="4" xfId="2" applyNumberFormat="1" applyFont="1" applyFill="1" applyBorder="1" applyAlignment="1">
      <alignment horizontal="center" vertical="center" wrapText="1"/>
    </xf>
    <xf numFmtId="167" fontId="4" fillId="2" borderId="14" xfId="2" applyNumberFormat="1" applyFont="1" applyFill="1" applyBorder="1" applyAlignment="1">
      <alignment horizontal="center" vertical="center" wrapText="1"/>
    </xf>
    <xf numFmtId="167" fontId="4" fillId="2" borderId="16" xfId="2" applyNumberFormat="1"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2" borderId="5" xfId="0" applyFont="1" applyFill="1" applyBorder="1" applyAlignment="1">
      <alignment horizontal="left" vertical="top" wrapText="1"/>
    </xf>
    <xf numFmtId="0" fontId="5" fillId="2" borderId="6" xfId="0" applyFont="1" applyFill="1" applyBorder="1" applyAlignment="1">
      <alignment horizontal="left" vertical="top" wrapText="1"/>
    </xf>
    <xf numFmtId="0" fontId="5" fillId="2" borderId="8" xfId="0" applyFont="1" applyFill="1" applyBorder="1" applyAlignment="1">
      <alignment horizontal="left" vertical="top" wrapText="1"/>
    </xf>
    <xf numFmtId="0" fontId="5" fillId="2" borderId="0" xfId="0" applyFont="1" applyFill="1" applyBorder="1" applyAlignment="1">
      <alignment horizontal="left" vertical="top" wrapText="1"/>
    </xf>
    <xf numFmtId="0" fontId="5" fillId="2" borderId="10" xfId="0" applyFont="1" applyFill="1" applyBorder="1" applyAlignment="1">
      <alignment horizontal="left" vertical="top" wrapText="1"/>
    </xf>
    <xf numFmtId="0" fontId="5" fillId="2" borderId="11" xfId="0" applyFont="1" applyFill="1" applyBorder="1" applyAlignment="1">
      <alignment horizontal="left" vertical="top" wrapText="1"/>
    </xf>
    <xf numFmtId="0" fontId="4" fillId="2" borderId="4" xfId="0" applyFont="1" applyFill="1" applyBorder="1" applyAlignment="1">
      <alignment horizontal="center"/>
    </xf>
    <xf numFmtId="0" fontId="4" fillId="2" borderId="17" xfId="0" applyFont="1" applyFill="1" applyBorder="1" applyAlignment="1">
      <alignment horizontal="center"/>
    </xf>
    <xf numFmtId="0" fontId="82" fillId="2" borderId="14" xfId="0" applyFont="1" applyFill="1" applyBorder="1" applyAlignment="1">
      <alignment horizontal="center" vertical="center" wrapText="1"/>
    </xf>
    <xf numFmtId="0" fontId="82" fillId="2" borderId="16" xfId="0" applyFont="1" applyFill="1" applyBorder="1" applyAlignment="1">
      <alignment horizontal="center" vertical="center" wrapText="1"/>
    </xf>
    <xf numFmtId="0" fontId="82" fillId="2" borderId="15" xfId="0" applyFont="1" applyFill="1" applyBorder="1" applyAlignment="1">
      <alignment horizontal="center" vertical="center" wrapText="1"/>
    </xf>
    <xf numFmtId="0" fontId="4" fillId="2" borderId="18" xfId="0" applyFont="1" applyFill="1" applyBorder="1" applyAlignment="1">
      <alignment horizontal="center"/>
    </xf>
    <xf numFmtId="0" fontId="4" fillId="2" borderId="19" xfId="0" applyFont="1" applyFill="1" applyBorder="1" applyAlignment="1">
      <alignment horizontal="center"/>
    </xf>
    <xf numFmtId="0" fontId="4" fillId="2" borderId="14"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14" xfId="0" applyFont="1" applyFill="1" applyBorder="1" applyAlignment="1">
      <alignment horizontal="center"/>
    </xf>
    <xf numFmtId="0" fontId="4" fillId="2" borderId="16" xfId="0" applyFont="1" applyFill="1" applyBorder="1" applyAlignment="1">
      <alignment horizontal="center"/>
    </xf>
    <xf numFmtId="0" fontId="4" fillId="2" borderId="15" xfId="0" applyFont="1" applyFill="1" applyBorder="1" applyAlignment="1">
      <alignment horizontal="center"/>
    </xf>
    <xf numFmtId="169" fontId="4" fillId="2" borderId="14" xfId="0" applyNumberFormat="1" applyFont="1" applyFill="1" applyBorder="1" applyAlignment="1">
      <alignment horizontal="center" vertical="center" wrapText="1"/>
    </xf>
    <xf numFmtId="169" fontId="4" fillId="2" borderId="16" xfId="0" applyNumberFormat="1" applyFont="1" applyFill="1" applyBorder="1" applyAlignment="1">
      <alignment horizontal="center" vertical="center" wrapText="1"/>
    </xf>
    <xf numFmtId="169" fontId="4" fillId="2" borderId="15" xfId="0" applyNumberFormat="1"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0" fillId="4" borderId="13" xfId="0" applyFont="1" applyFill="1" applyBorder="1" applyAlignment="1">
      <alignment horizontal="center" vertical="center" wrapText="1"/>
    </xf>
    <xf numFmtId="0" fontId="40" fillId="4" borderId="29" xfId="0" applyFont="1" applyFill="1" applyBorder="1" applyAlignment="1">
      <alignment horizontal="center" vertical="center" wrapText="1"/>
    </xf>
    <xf numFmtId="0" fontId="40" fillId="4" borderId="14" xfId="0" applyFont="1" applyFill="1" applyBorder="1" applyAlignment="1">
      <alignment horizontal="center" vertical="center"/>
    </xf>
    <xf numFmtId="0" fontId="40" fillId="4" borderId="16" xfId="0" applyFont="1" applyFill="1" applyBorder="1" applyAlignment="1">
      <alignment horizontal="center" vertical="center"/>
    </xf>
    <xf numFmtId="0" fontId="40" fillId="4" borderId="15" xfId="0" applyFont="1" applyFill="1" applyBorder="1" applyAlignment="1">
      <alignment horizontal="center" vertical="center"/>
    </xf>
    <xf numFmtId="0" fontId="77" fillId="2" borderId="14" xfId="0" applyFont="1" applyFill="1" applyBorder="1" applyAlignment="1">
      <alignment horizontal="center" vertical="center" wrapText="1"/>
    </xf>
    <xf numFmtId="0" fontId="77" fillId="2" borderId="16" xfId="0" applyFont="1" applyFill="1" applyBorder="1" applyAlignment="1">
      <alignment horizontal="center" vertical="center" wrapText="1"/>
    </xf>
    <xf numFmtId="0" fontId="77" fillId="2" borderId="15" xfId="0" applyFont="1" applyFill="1" applyBorder="1" applyAlignment="1">
      <alignment horizontal="center" vertical="center" wrapText="1"/>
    </xf>
    <xf numFmtId="0" fontId="35" fillId="2" borderId="0" xfId="0" applyFont="1" applyFill="1" applyAlignment="1">
      <alignment horizontal="center"/>
    </xf>
    <xf numFmtId="0" fontId="23" fillId="8" borderId="11" xfId="0" applyFont="1" applyFill="1" applyBorder="1" applyAlignment="1">
      <alignment horizontal="center"/>
    </xf>
    <xf numFmtId="0" fontId="24" fillId="8" borderId="4" xfId="0" applyFont="1" applyFill="1" applyBorder="1" applyAlignment="1">
      <alignment horizontal="center" vertical="center" wrapText="1"/>
    </xf>
    <xf numFmtId="0" fontId="24" fillId="8" borderId="14" xfId="0" applyFont="1" applyFill="1" applyBorder="1" applyAlignment="1">
      <alignment horizontal="center" vertical="center" wrapText="1"/>
    </xf>
    <xf numFmtId="0" fontId="24" fillId="8" borderId="16" xfId="0" applyFont="1" applyFill="1" applyBorder="1" applyAlignment="1">
      <alignment horizontal="center" vertical="center" wrapText="1"/>
    </xf>
    <xf numFmtId="0" fontId="47" fillId="0" borderId="15" xfId="0" applyFont="1" applyBorder="1" applyAlignment="1">
      <alignment horizontal="center" vertical="center" wrapText="1"/>
    </xf>
    <xf numFmtId="0" fontId="72" fillId="8" borderId="14" xfId="0" applyFont="1" applyFill="1" applyBorder="1" applyAlignment="1">
      <alignment wrapText="1"/>
    </xf>
    <xf numFmtId="0" fontId="72" fillId="8" borderId="16" xfId="0" applyFont="1" applyFill="1" applyBorder="1" applyAlignment="1">
      <alignment wrapText="1"/>
    </xf>
    <xf numFmtId="0" fontId="72" fillId="8" borderId="15" xfId="0" applyFont="1" applyFill="1" applyBorder="1" applyAlignment="1">
      <alignment wrapText="1"/>
    </xf>
    <xf numFmtId="0" fontId="21" fillId="8" borderId="14" xfId="0" applyFont="1" applyFill="1" applyBorder="1" applyAlignment="1">
      <alignment horizontal="center" vertical="center"/>
    </xf>
    <xf numFmtId="0" fontId="21" fillId="8" borderId="16" xfId="0" applyFont="1" applyFill="1" applyBorder="1" applyAlignment="1">
      <alignment horizontal="center" vertical="center"/>
    </xf>
    <xf numFmtId="0" fontId="21" fillId="8" borderId="14" xfId="0" applyFont="1" applyFill="1" applyBorder="1" applyAlignment="1">
      <alignment horizontal="center" vertical="center" wrapText="1"/>
    </xf>
    <xf numFmtId="0" fontId="21" fillId="8" borderId="16" xfId="0" applyFont="1" applyFill="1" applyBorder="1" applyAlignment="1">
      <alignment horizontal="center" vertical="center" wrapText="1"/>
    </xf>
    <xf numFmtId="0" fontId="59" fillId="8" borderId="15" xfId="0" applyFont="1" applyFill="1" applyBorder="1" applyAlignment="1">
      <alignment horizontal="center" vertical="center" wrapText="1"/>
    </xf>
    <xf numFmtId="0" fontId="71" fillId="8" borderId="14" xfId="0" applyFont="1" applyFill="1" applyBorder="1" applyAlignment="1">
      <alignment wrapText="1"/>
    </xf>
    <xf numFmtId="0" fontId="71" fillId="8" borderId="16" xfId="0" applyFont="1" applyFill="1" applyBorder="1" applyAlignment="1">
      <alignment wrapText="1"/>
    </xf>
    <xf numFmtId="0" fontId="71" fillId="8" borderId="15" xfId="0" applyFont="1" applyFill="1" applyBorder="1" applyAlignment="1">
      <alignment wrapText="1"/>
    </xf>
    <xf numFmtId="0" fontId="71" fillId="8" borderId="14" xfId="0" applyFont="1" applyFill="1" applyBorder="1" applyAlignment="1">
      <alignment horizontal="left" vertical="center" wrapText="1"/>
    </xf>
    <xf numFmtId="0" fontId="0" fillId="0" borderId="16" xfId="0" applyBorder="1" applyAlignment="1">
      <alignment horizontal="left"/>
    </xf>
    <xf numFmtId="0" fontId="0" fillId="0" borderId="15" xfId="0" applyBorder="1" applyAlignment="1">
      <alignment horizontal="left"/>
    </xf>
    <xf numFmtId="0" fontId="25" fillId="2" borderId="6" xfId="0" applyFont="1" applyFill="1" applyBorder="1" applyAlignment="1">
      <alignment horizontal="left" vertical="top" wrapText="1"/>
    </xf>
    <xf numFmtId="0" fontId="26" fillId="2" borderId="6" xfId="0" applyFont="1" applyFill="1" applyBorder="1" applyAlignment="1">
      <alignment horizontal="left" vertical="top" wrapText="1"/>
    </xf>
    <xf numFmtId="0" fontId="26" fillId="2" borderId="0" xfId="0" applyFont="1" applyFill="1" applyBorder="1" applyAlignment="1">
      <alignment horizontal="left" vertical="top" wrapText="1"/>
    </xf>
    <xf numFmtId="0" fontId="26" fillId="2" borderId="11" xfId="0" applyFont="1" applyFill="1" applyBorder="1" applyAlignment="1">
      <alignment horizontal="left" vertical="top" wrapText="1"/>
    </xf>
    <xf numFmtId="49" fontId="137" fillId="0" borderId="37" xfId="0" applyNumberFormat="1" applyFont="1" applyBorder="1" applyAlignment="1"/>
    <xf numFmtId="49" fontId="137" fillId="0" borderId="40" xfId="0" applyNumberFormat="1" applyFont="1" applyBorder="1" applyAlignment="1"/>
    <xf numFmtId="0" fontId="0" fillId="0" borderId="39" xfId="0" applyBorder="1" applyAlignment="1"/>
    <xf numFmtId="0" fontId="0" fillId="0" borderId="96" xfId="0" applyBorder="1" applyAlignment="1"/>
    <xf numFmtId="0" fontId="144" fillId="24" borderId="49" xfId="0" applyFont="1" applyFill="1" applyBorder="1" applyAlignment="1">
      <alignment horizontal="center" textRotation="90" wrapText="1"/>
    </xf>
    <xf numFmtId="0" fontId="145" fillId="24" borderId="87" xfId="0" applyFont="1" applyFill="1" applyBorder="1" applyAlignment="1">
      <alignment horizontal="center" textRotation="90" wrapText="1"/>
    </xf>
    <xf numFmtId="0" fontId="145" fillId="24" borderId="50" xfId="0" applyFont="1" applyFill="1" applyBorder="1" applyAlignment="1">
      <alignment horizontal="center" textRotation="90" wrapText="1"/>
    </xf>
    <xf numFmtId="49" fontId="146" fillId="19" borderId="0" xfId="0" applyNumberFormat="1" applyFont="1" applyFill="1" applyAlignment="1"/>
    <xf numFmtId="0" fontId="147" fillId="19" borderId="0" xfId="0" applyFont="1" applyFill="1" applyAlignment="1"/>
    <xf numFmtId="49" fontId="141" fillId="0" borderId="36" xfId="0" applyNumberFormat="1" applyFont="1" applyBorder="1" applyAlignment="1">
      <alignment horizontal="left"/>
    </xf>
    <xf numFmtId="49" fontId="138" fillId="2" borderId="39" xfId="0" applyNumberFormat="1" applyFont="1" applyFill="1" applyBorder="1" applyAlignment="1"/>
    <xf numFmtId="0" fontId="0" fillId="2" borderId="96" xfId="0" applyFill="1" applyBorder="1" applyAlignment="1"/>
    <xf numFmtId="0" fontId="0" fillId="2" borderId="42" xfId="0" applyFill="1" applyBorder="1"/>
    <xf numFmtId="49" fontId="137" fillId="2" borderId="46" xfId="0" applyNumberFormat="1" applyFont="1" applyFill="1" applyBorder="1" applyAlignment="1"/>
    <xf numFmtId="0" fontId="0" fillId="2" borderId="41" xfId="0" applyFill="1" applyBorder="1"/>
    <xf numFmtId="0" fontId="0" fillId="2" borderId="44" xfId="0" applyFill="1" applyBorder="1" applyAlignment="1"/>
    <xf numFmtId="0" fontId="0" fillId="2" borderId="43" xfId="0" applyFill="1" applyBorder="1"/>
    <xf numFmtId="0" fontId="0" fillId="2" borderId="43" xfId="0" applyFill="1" applyBorder="1" applyAlignment="1"/>
    <xf numFmtId="0" fontId="0" fillId="2" borderId="45" xfId="0" applyFill="1" applyBorder="1"/>
    <xf numFmtId="49" fontId="140" fillId="0" borderId="87" xfId="0" applyNumberFormat="1" applyFont="1" applyBorder="1" applyAlignment="1">
      <alignment horizontal="left" wrapText="1"/>
    </xf>
    <xf numFmtId="49" fontId="140" fillId="2" borderId="39" xfId="0" applyNumberFormat="1" applyFont="1" applyFill="1" applyBorder="1" applyAlignment="1"/>
    <xf numFmtId="49" fontId="141" fillId="0" borderId="37" xfId="0" applyNumberFormat="1" applyFont="1" applyBorder="1" applyAlignment="1">
      <alignment horizontal="left"/>
    </xf>
    <xf numFmtId="0" fontId="0" fillId="2" borderId="46" xfId="0" applyFill="1" applyBorder="1" applyAlignment="1"/>
    <xf numFmtId="49" fontId="141" fillId="2" borderId="36" xfId="0" applyNumberFormat="1" applyFont="1" applyFill="1" applyBorder="1" applyAlignment="1">
      <alignment horizontal="left"/>
    </xf>
    <xf numFmtId="49" fontId="141" fillId="2" borderId="37" xfId="0" applyNumberFormat="1" applyFont="1" applyFill="1" applyBorder="1" applyAlignment="1">
      <alignment horizontal="left"/>
    </xf>
    <xf numFmtId="0" fontId="40" fillId="2" borderId="38" xfId="0" applyFont="1" applyFill="1" applyBorder="1" applyAlignment="1"/>
    <xf numFmtId="49" fontId="138" fillId="2" borderId="38" xfId="0" applyNumberFormat="1" applyFont="1" applyFill="1" applyBorder="1" applyAlignment="1">
      <alignment horizontal="left"/>
    </xf>
    <xf numFmtId="49" fontId="138" fillId="2" borderId="40" xfId="0" applyNumberFormat="1" applyFont="1" applyFill="1" applyBorder="1" applyAlignment="1">
      <alignment horizontal="left"/>
    </xf>
    <xf numFmtId="0" fontId="40" fillId="0" borderId="38" xfId="0" applyFont="1" applyBorder="1" applyAlignment="1"/>
    <xf numFmtId="49" fontId="138" fillId="0" borderId="38" xfId="0" applyNumberFormat="1" applyFont="1" applyBorder="1" applyAlignment="1">
      <alignment horizontal="left"/>
    </xf>
    <xf numFmtId="49" fontId="138" fillId="0" borderId="40" xfId="0" applyNumberFormat="1" applyFont="1" applyBorder="1" applyAlignment="1">
      <alignment horizontal="left"/>
    </xf>
    <xf numFmtId="49" fontId="141" fillId="0" borderId="46" xfId="0" applyNumberFormat="1" applyFont="1" applyBorder="1" applyAlignment="1"/>
    <xf numFmtId="0" fontId="40" fillId="0" borderId="41" xfId="0" applyFont="1" applyBorder="1"/>
  </cellXfs>
  <cellStyles count="4">
    <cellStyle name="Hipervínculo" xfId="1" builtinId="8"/>
    <cellStyle name="Millares 2" xfId="3"/>
    <cellStyle name="Moneda" xfId="2" builtinId="4"/>
    <cellStyle name="Normal" xfId="0" builtinId="0"/>
  </cellStyles>
  <dxfs count="10">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s>
  <tableStyles count="0" defaultTableStyle="TableStyleMedium9" defaultPivotStyle="PivotStyleLight16"/>
  <colors>
    <mruColors>
      <color rgb="FFCFF9FF"/>
      <color rgb="FF1A3D68"/>
      <color rgb="FF245794"/>
      <color rgb="FF0000FF"/>
      <color rgb="FF0000CC"/>
      <color rgb="FF000002"/>
      <color rgb="FFFFFFCC"/>
      <color rgb="FFD3D4FD"/>
      <color rgb="FFCCFFCC"/>
      <color rgb="FFDDDDD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9- CRONOGRAMA'!A1"/><Relationship Id="rId3" Type="http://schemas.openxmlformats.org/officeDocument/2006/relationships/hyperlink" Target="#'1-IDENTIFICACI&#211;N'!A1"/><Relationship Id="rId7" Type="http://schemas.openxmlformats.org/officeDocument/2006/relationships/hyperlink" Target="#'6-ESQUEMA INSTITUCIONAL'!A1"/><Relationship Id="rId12" Type="http://schemas.openxmlformats.org/officeDocument/2006/relationships/image" Target="../media/image5.png"/><Relationship Id="rId2" Type="http://schemas.openxmlformats.org/officeDocument/2006/relationships/hyperlink" Target="#'2-INVOLUCRADOS'!A1"/><Relationship Id="rId1" Type="http://schemas.openxmlformats.org/officeDocument/2006/relationships/image" Target="../media/image4.gif"/><Relationship Id="rId6" Type="http://schemas.openxmlformats.org/officeDocument/2006/relationships/hyperlink" Target="#'5-ANALISIS Y SELEC ALTERNATIVAS'!A1"/><Relationship Id="rId11" Type="http://schemas.openxmlformats.org/officeDocument/2006/relationships/hyperlink" Target="#'10-EVALUACION INTEGRAL-FIARSEG'!A1"/><Relationship Id="rId5" Type="http://schemas.openxmlformats.org/officeDocument/2006/relationships/hyperlink" Target="#'4-ASP. TECNICOS'!A1"/><Relationship Id="rId10" Type="http://schemas.openxmlformats.org/officeDocument/2006/relationships/hyperlink" Target="#'8-MARCO LOGICO'!A1"/><Relationship Id="rId4" Type="http://schemas.openxmlformats.org/officeDocument/2006/relationships/hyperlink" Target="#'3-POBLACION-DEMANDA'!A1"/><Relationship Id="rId9" Type="http://schemas.openxmlformats.org/officeDocument/2006/relationships/hyperlink" Target="#'7-FINANCIACION'!A1"/></Relationships>
</file>

<file path=xl/drawings/_rels/drawing3.xml.rels><?xml version="1.0" encoding="UTF-8" standalone="yes"?>
<Relationships xmlns="http://schemas.openxmlformats.org/package/2006/relationships"><Relationship Id="rId8" Type="http://schemas.openxmlformats.org/officeDocument/2006/relationships/hyperlink" Target="#INICIO!A1"/><Relationship Id="rId13" Type="http://schemas.openxmlformats.org/officeDocument/2006/relationships/hyperlink" Target="Anexos/1.M&#243;dulo%20Identificaci&#243;n.pdf" TargetMode="External"/><Relationship Id="rId3" Type="http://schemas.openxmlformats.org/officeDocument/2006/relationships/hyperlink" Target="#'1-IDENTIFICACI&#211;N'!G76"/><Relationship Id="rId7" Type="http://schemas.openxmlformats.org/officeDocument/2006/relationships/hyperlink" Target="Anexos/Paso%201.5%20MI.pdf" TargetMode="External"/><Relationship Id="rId12" Type="http://schemas.openxmlformats.org/officeDocument/2006/relationships/hyperlink" Target="Anexos/Paso%201.2%20MI.pdf" TargetMode="External"/><Relationship Id="rId2" Type="http://schemas.openxmlformats.org/officeDocument/2006/relationships/hyperlink" Target="#IDENTIFICACION!G65"/><Relationship Id="rId1" Type="http://schemas.openxmlformats.org/officeDocument/2006/relationships/hyperlink" Target="#IDENTIFICACION!G60"/><Relationship Id="rId6" Type="http://schemas.openxmlformats.org/officeDocument/2006/relationships/hyperlink" Target="Anexos/Paso%201.4%20MI.pdf" TargetMode="External"/><Relationship Id="rId11" Type="http://schemas.openxmlformats.org/officeDocument/2006/relationships/hyperlink" Target="#IDENTIFICACION!G37"/><Relationship Id="rId5" Type="http://schemas.openxmlformats.org/officeDocument/2006/relationships/hyperlink" Target="Anexos/Paso%201.3%20MI.pdf" TargetMode="External"/><Relationship Id="rId10" Type="http://schemas.openxmlformats.org/officeDocument/2006/relationships/hyperlink" Target="Anexos/Paso%201.1%20MI.pdf" TargetMode="External"/><Relationship Id="rId4" Type="http://schemas.openxmlformats.org/officeDocument/2006/relationships/hyperlink" Target="#IDENTIFICACION!G84"/><Relationship Id="rId9" Type="http://schemas.openxmlformats.org/officeDocument/2006/relationships/hyperlink" Target="#IDENTIFICACION!G27"/></Relationships>
</file>

<file path=xl/drawings/_rels/drawing4.xml.rels><?xml version="1.0" encoding="UTF-8" standalone="yes"?>
<Relationships xmlns="http://schemas.openxmlformats.org/package/2006/relationships"><Relationship Id="rId8" Type="http://schemas.openxmlformats.org/officeDocument/2006/relationships/hyperlink" Target="Anexos/2.M&#243;dulo%20An&#225;lisis%20de%20Involucrados.pdf" TargetMode="External"/><Relationship Id="rId3" Type="http://schemas.openxmlformats.org/officeDocument/2006/relationships/hyperlink" Target="Anexos/Paso%202.2%20MAI.pdf" TargetMode="External"/><Relationship Id="rId7" Type="http://schemas.openxmlformats.org/officeDocument/2006/relationships/hyperlink" Target="#INICIO!A1"/><Relationship Id="rId2" Type="http://schemas.openxmlformats.org/officeDocument/2006/relationships/hyperlink" Target="Anexos/Paso%202.1%20MAI.pdf" TargetMode="External"/><Relationship Id="rId1" Type="http://schemas.openxmlformats.org/officeDocument/2006/relationships/hyperlink" Target="#'ANALISIS INVOLUCRADOS'!H27"/><Relationship Id="rId6" Type="http://schemas.openxmlformats.org/officeDocument/2006/relationships/hyperlink" Target="#'ANALISIS INVOLUCRADOS'!H51"/><Relationship Id="rId5" Type="http://schemas.openxmlformats.org/officeDocument/2006/relationships/hyperlink" Target="Anexos/Paso%202.3%20MAI.pdf" TargetMode="External"/><Relationship Id="rId4" Type="http://schemas.openxmlformats.org/officeDocument/2006/relationships/hyperlink" Target="#'2-INVOLUCRADOS'!H41"/></Relationships>
</file>

<file path=xl/drawings/_rels/drawing5.xml.rels><?xml version="1.0" encoding="UTF-8" standalone="yes"?>
<Relationships xmlns="http://schemas.openxmlformats.org/package/2006/relationships"><Relationship Id="rId8" Type="http://schemas.openxmlformats.org/officeDocument/2006/relationships/hyperlink" Target="#INICIO!A1"/><Relationship Id="rId3" Type="http://schemas.openxmlformats.org/officeDocument/2006/relationships/hyperlink" Target="Anexos/Paso%203.2%20MPB%20y%20AD.pdf" TargetMode="External"/><Relationship Id="rId7" Type="http://schemas.openxmlformats.org/officeDocument/2006/relationships/hyperlink" Target="#'3-POBLACION-DEMANDA'!H93"/><Relationship Id="rId2" Type="http://schemas.openxmlformats.org/officeDocument/2006/relationships/hyperlink" Target="Anexos/Paso%203.1%20MPB%20y%20AD.pdf" TargetMode="External"/><Relationship Id="rId1" Type="http://schemas.openxmlformats.org/officeDocument/2006/relationships/hyperlink" Target="#'POBLACION DEMANDA'!H27"/><Relationship Id="rId6" Type="http://schemas.openxmlformats.org/officeDocument/2006/relationships/hyperlink" Target="Anexos/Paso%203.4%20MPB%20y%20AD.pdf" TargetMode="External"/><Relationship Id="rId5" Type="http://schemas.openxmlformats.org/officeDocument/2006/relationships/hyperlink" Target="Anexos/Paso%203.3%20MPB%20y%20AD.pdf" TargetMode="External"/><Relationship Id="rId10" Type="http://schemas.openxmlformats.org/officeDocument/2006/relationships/hyperlink" Target="#'POBLACION DEMANDA'!H59"/><Relationship Id="rId4" Type="http://schemas.openxmlformats.org/officeDocument/2006/relationships/hyperlink" Target="#'POBLACION DEMANDA'!H43"/><Relationship Id="rId9" Type="http://schemas.openxmlformats.org/officeDocument/2006/relationships/hyperlink" Target="Anexos/3.M&#243;dulo%20Poblaci&#243;n%20Beneficiaria%20y%20An&#225;lisis%20Demanda.pdf" TargetMode="External"/></Relationships>
</file>

<file path=xl/drawings/_rels/drawing6.xml.rels><?xml version="1.0" encoding="UTF-8" standalone="yes"?>
<Relationships xmlns="http://schemas.openxmlformats.org/package/2006/relationships"><Relationship Id="rId8" Type="http://schemas.openxmlformats.org/officeDocument/2006/relationships/hyperlink" Target="Anexos/Paso%205.5%20MAA.pdf" TargetMode="External"/><Relationship Id="rId13" Type="http://schemas.openxmlformats.org/officeDocument/2006/relationships/hyperlink" Target="Anexos/Paso%205.6%20MAA.pdf" TargetMode="External"/><Relationship Id="rId3" Type="http://schemas.openxmlformats.org/officeDocument/2006/relationships/hyperlink" Target="Anexos/Paso%205.2%20MAA.pdf" TargetMode="External"/><Relationship Id="rId7" Type="http://schemas.openxmlformats.org/officeDocument/2006/relationships/hyperlink" Target="Anexos/Paso%205.1%20MAA.pdf" TargetMode="External"/><Relationship Id="rId12" Type="http://schemas.openxmlformats.org/officeDocument/2006/relationships/hyperlink" Target="#'ANALISIS Y SELEC ALTERNATIVAS'!F375"/><Relationship Id="rId2" Type="http://schemas.openxmlformats.org/officeDocument/2006/relationships/hyperlink" Target="#'ANALISIS Y SELEC ALTERNATIVAS'!H65"/><Relationship Id="rId1" Type="http://schemas.openxmlformats.org/officeDocument/2006/relationships/hyperlink" Target="#INICIO!A1"/><Relationship Id="rId6" Type="http://schemas.openxmlformats.org/officeDocument/2006/relationships/hyperlink" Target="#'ANALISIS Y SELEC ALTERNATIVAS'!H38"/><Relationship Id="rId11" Type="http://schemas.openxmlformats.org/officeDocument/2006/relationships/hyperlink" Target="Anexos/5.%20M&#243;dulo%20An&#225;lisis%20de%20Alternativas.pdf" TargetMode="External"/><Relationship Id="rId5" Type="http://schemas.openxmlformats.org/officeDocument/2006/relationships/hyperlink" Target="#'ANALISIS Y SELEC ALTERNATIVAS'!H90"/><Relationship Id="rId10" Type="http://schemas.openxmlformats.org/officeDocument/2006/relationships/hyperlink" Target="#'ANALISIS Y SELEC ALTERNATIVAS'!H108"/><Relationship Id="rId4" Type="http://schemas.openxmlformats.org/officeDocument/2006/relationships/hyperlink" Target="Anexos/Paso%205.3%20MAA.pdf" TargetMode="External"/><Relationship Id="rId9" Type="http://schemas.openxmlformats.org/officeDocument/2006/relationships/hyperlink" Target="Anexos/Paso%205.4%20MAA.pdf" TargetMode="External"/><Relationship Id="rId14" Type="http://schemas.openxmlformats.org/officeDocument/2006/relationships/hyperlink" Target="#'ANALISIS Y SELEC ALTERNATIVAS'!F352"/></Relationships>
</file>

<file path=xl/drawings/_rels/drawing7.xml.rels><?xml version="1.0" encoding="UTF-8" standalone="yes"?>
<Relationships xmlns="http://schemas.openxmlformats.org/package/2006/relationships"><Relationship Id="rId8" Type="http://schemas.openxmlformats.org/officeDocument/2006/relationships/hyperlink" Target="#'ESQUEMA INSTITUCIONAL'!H39"/><Relationship Id="rId3" Type="http://schemas.openxmlformats.org/officeDocument/2006/relationships/hyperlink" Target="Anexos/Paso%206.1%20MEI.pdf" TargetMode="External"/><Relationship Id="rId7" Type="http://schemas.openxmlformats.org/officeDocument/2006/relationships/hyperlink" Target="#'ESQUEMA INSTITUCIONAL'!H60"/><Relationship Id="rId2" Type="http://schemas.openxmlformats.org/officeDocument/2006/relationships/hyperlink" Target="#'ESQUEMA INSTITUCIONAL'!H28"/><Relationship Id="rId1" Type="http://schemas.openxmlformats.org/officeDocument/2006/relationships/hyperlink" Target="#INICIO!A1"/><Relationship Id="rId6" Type="http://schemas.openxmlformats.org/officeDocument/2006/relationships/hyperlink" Target="Anexos/Paso%206.4%20MEI.pdf" TargetMode="External"/><Relationship Id="rId5" Type="http://schemas.openxmlformats.org/officeDocument/2006/relationships/hyperlink" Target="#'ESQUEMA INSTITUCIONAL'!H51"/><Relationship Id="rId10" Type="http://schemas.openxmlformats.org/officeDocument/2006/relationships/hyperlink" Target="Anexos/6.%20M&#243;dulo%20Esquema%20Institucional.pdf" TargetMode="External"/><Relationship Id="rId4" Type="http://schemas.openxmlformats.org/officeDocument/2006/relationships/hyperlink" Target="Anexos/Paso%206.3%20MEI.pdf" TargetMode="External"/><Relationship Id="rId9" Type="http://schemas.openxmlformats.org/officeDocument/2006/relationships/hyperlink" Target="Anexos/Paso%206.2%20MEI.pdf" TargetMode="External"/></Relationships>
</file>

<file path=xl/drawings/_rels/drawing8.xml.rels><?xml version="1.0" encoding="UTF-8" standalone="yes"?>
<Relationships xmlns="http://schemas.openxmlformats.org/package/2006/relationships"><Relationship Id="rId3" Type="http://schemas.openxmlformats.org/officeDocument/2006/relationships/hyperlink" Target="Anexos/Paso%207.1%20MFP.pdf" TargetMode="External"/><Relationship Id="rId2" Type="http://schemas.openxmlformats.org/officeDocument/2006/relationships/hyperlink" Target="#FINANCIACION!I29"/><Relationship Id="rId1" Type="http://schemas.openxmlformats.org/officeDocument/2006/relationships/hyperlink" Target="#INICIO!A1"/><Relationship Id="rId6" Type="http://schemas.openxmlformats.org/officeDocument/2006/relationships/hyperlink" Target="#FINANCIACION!G62"/><Relationship Id="rId5" Type="http://schemas.openxmlformats.org/officeDocument/2006/relationships/hyperlink" Target="Anexos/Paso%207.2%20MFP.pdf" TargetMode="External"/><Relationship Id="rId4" Type="http://schemas.openxmlformats.org/officeDocument/2006/relationships/hyperlink" Target="Anexos/7.%20M&#243;dulo%20de%20Financiaci&#243;n%20del%20Proyecto.pdf"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Anexos/Paso%208.1%20MLP.pdf" TargetMode="External"/><Relationship Id="rId2" Type="http://schemas.openxmlformats.org/officeDocument/2006/relationships/hyperlink" Target="#'MARCO LOGICO'!G30"/><Relationship Id="rId1" Type="http://schemas.openxmlformats.org/officeDocument/2006/relationships/hyperlink" Target="#INICIO!A1"/><Relationship Id="rId4" Type="http://schemas.openxmlformats.org/officeDocument/2006/relationships/hyperlink" Target="Anexos/8.%20Marco%20L&#243;gico%20del%20Proyectodoc.pdf" TargetMode="External"/></Relationships>
</file>

<file path=xl/drawings/_rels/drawing10.xml.rels><?xml version="1.0" encoding="UTF-8" standalone="yes"?>
<Relationships xmlns="http://schemas.openxmlformats.org/package/2006/relationships"><Relationship Id="rId3" Type="http://schemas.openxmlformats.org/officeDocument/2006/relationships/hyperlink" Target="#CRONOGRAMA!G29"/><Relationship Id="rId2" Type="http://schemas.openxmlformats.org/officeDocument/2006/relationships/hyperlink" Target="Anexos/Paso%209.1%20MCE.pdf" TargetMode="External"/><Relationship Id="rId1" Type="http://schemas.openxmlformats.org/officeDocument/2006/relationships/hyperlink" Target="#INICIO!A1"/><Relationship Id="rId4" Type="http://schemas.openxmlformats.org/officeDocument/2006/relationships/hyperlink" Target="Anexos/9.%20M&#243;dulo%20Cronograma%20de%20Ejecuci&#243;n.pdf" TargetMode="External"/></Relationships>
</file>

<file path=xl/drawings/_rels/drawing11.xml.rels><?xml version="1.0" encoding="UTF-8" standalone="yes"?>
<Relationships xmlns="http://schemas.openxmlformats.org/package/2006/relationships"><Relationship Id="rId3" Type="http://schemas.openxmlformats.org/officeDocument/2006/relationships/hyperlink" Target="#'EVALUACION INTEGRAL'!G28"/><Relationship Id="rId2" Type="http://schemas.openxmlformats.org/officeDocument/2006/relationships/hyperlink" Target="Anexos/Paso%2010.1%20MAI.pdf" TargetMode="External"/><Relationship Id="rId1" Type="http://schemas.openxmlformats.org/officeDocument/2006/relationships/hyperlink" Target="#INICIO!A1"/><Relationship Id="rId4" Type="http://schemas.openxmlformats.org/officeDocument/2006/relationships/hyperlink" Target="Anexos/10.%20M&#243;dulo%20de%20An&#225;lisis%20Integral%20del%20%20Proyecto.pdf" TargetMode="External"/></Relationships>
</file>

<file path=xl/drawings/_rels/drawing12.xml.rels><?xml version="1.0" encoding="UTF-8" standalone="yes"?>
<Relationships xmlns="http://schemas.openxmlformats.org/package/2006/relationships"><Relationship Id="rId2" Type="http://schemas.openxmlformats.org/officeDocument/2006/relationships/hyperlink" Target="#'1-IDENTIFICACI&#211;N'!G6"/><Relationship Id="rId1" Type="http://schemas.openxmlformats.org/officeDocument/2006/relationships/hyperlink" Target="MODULO%20IDENTIFICACION.pdf" TargetMode="External"/></Relationships>
</file>

<file path=xl/drawings/_rels/drawing13.xml.rels><?xml version="1.0" encoding="UTF-8" standalone="yes"?>
<Relationships xmlns="http://schemas.openxmlformats.org/package/2006/relationships"><Relationship Id="rId2" Type="http://schemas.openxmlformats.org/officeDocument/2006/relationships/hyperlink" Target="#'2-INVOLUCRADOS'!G6"/><Relationship Id="rId1" Type="http://schemas.openxmlformats.org/officeDocument/2006/relationships/hyperlink" Target="MODULO%20ANALISIS%20INVOLUCRADOS.pdf" TargetMode="External"/></Relationships>
</file>

<file path=xl/drawings/_rels/drawing14.xml.rels><?xml version="1.0" encoding="UTF-8" standalone="yes"?>
<Relationships xmlns="http://schemas.openxmlformats.org/package/2006/relationships"><Relationship Id="rId2" Type="http://schemas.openxmlformats.org/officeDocument/2006/relationships/hyperlink" Target="#'3-POBLACION-DEMANDA'!G6"/><Relationship Id="rId1" Type="http://schemas.openxmlformats.org/officeDocument/2006/relationships/hyperlink" Target="MODULO%20POBLACION%20BENEFICIARIA%20Y%20ANALISIS%20DE%20DEMANDA.pdf" TargetMode="External"/></Relationships>
</file>

<file path=xl/drawings/_rels/drawing15.xml.rels><?xml version="1.0" encoding="UTF-8" standalone="yes"?>
<Relationships xmlns="http://schemas.openxmlformats.org/package/2006/relationships"><Relationship Id="rId3" Type="http://schemas.openxmlformats.org/officeDocument/2006/relationships/hyperlink" Target="#'4-ASP. TECNICOS'!G6"/><Relationship Id="rId2" Type="http://schemas.openxmlformats.org/officeDocument/2006/relationships/hyperlink" Target="MODULO%20MARCO%20LOGICO.pdf" TargetMode="External"/><Relationship Id="rId1" Type="http://schemas.openxmlformats.org/officeDocument/2006/relationships/hyperlink" Target="MODULO%20ESTUDIOS%20TECNICOS.pdf" TargetMode="External"/></Relationships>
</file>

<file path=xl/drawings/_rels/drawing16.xml.rels><?xml version="1.0" encoding="UTF-8" standalone="yes"?>
<Relationships xmlns="http://schemas.openxmlformats.org/package/2006/relationships"><Relationship Id="rId3" Type="http://schemas.openxmlformats.org/officeDocument/2006/relationships/hyperlink" Target="#'5-ANALISIS Y SELEC ALTERNATIVAS'!G6"/><Relationship Id="rId2" Type="http://schemas.openxmlformats.org/officeDocument/2006/relationships/hyperlink" Target="MODULO%20ESTUDIOS%20TECNICOS.pdf" TargetMode="External"/><Relationship Id="rId1" Type="http://schemas.openxmlformats.org/officeDocument/2006/relationships/hyperlink" Target="MODULO%20SELECCION%20ALTERNATIVAS.pdf" TargetMode="External"/></Relationships>
</file>

<file path=xl/drawings/_rels/drawing17.xml.rels><?xml version="1.0" encoding="UTF-8" standalone="yes"?>
<Relationships xmlns="http://schemas.openxmlformats.org/package/2006/relationships"><Relationship Id="rId2" Type="http://schemas.openxmlformats.org/officeDocument/2006/relationships/hyperlink" Target="#'6-ESQUEMA INSTITUCIONAL'!G6"/><Relationship Id="rId1" Type="http://schemas.openxmlformats.org/officeDocument/2006/relationships/hyperlink" Target="MODULO%20ESQUEMA%20INSTITUCIONAL.pdf" TargetMode="External"/></Relationships>
</file>

<file path=xl/drawings/_rels/drawing18.xml.rels><?xml version="1.0" encoding="UTF-8" standalone="yes"?>
<Relationships xmlns="http://schemas.openxmlformats.org/package/2006/relationships"><Relationship Id="rId3" Type="http://schemas.openxmlformats.org/officeDocument/2006/relationships/hyperlink" Target="#'7-FINANCIACION'!G6"/><Relationship Id="rId2" Type="http://schemas.openxmlformats.org/officeDocument/2006/relationships/hyperlink" Target="MODULO%20SELECCION%20ALTERNATIVAS.pdf" TargetMode="External"/><Relationship Id="rId1" Type="http://schemas.openxmlformats.org/officeDocument/2006/relationships/hyperlink" Target="MODULO%20FINANCIACION.pdf" TargetMode="External"/></Relationships>
</file>

<file path=xl/drawings/_rels/drawing19.xml.rels><?xml version="1.0" encoding="UTF-8" standalone="yes"?>
<Relationships xmlns="http://schemas.openxmlformats.org/package/2006/relationships"><Relationship Id="rId2" Type="http://schemas.openxmlformats.org/officeDocument/2006/relationships/hyperlink" Target="MODULO%20MARCO%20LOGICO.pdf" TargetMode="External"/><Relationship Id="rId1" Type="http://schemas.openxmlformats.org/officeDocument/2006/relationships/hyperlink" Target="#'8-MARCO LOGICO'!G6"/></Relationships>
</file>

<file path=xl/drawings/_rels/drawing20.xml.rels><?xml version="1.0" encoding="UTF-8" standalone="yes"?>
<Relationships xmlns="http://schemas.openxmlformats.org/package/2006/relationships"><Relationship Id="rId2" Type="http://schemas.openxmlformats.org/officeDocument/2006/relationships/hyperlink" Target="#'9- CRONOGRAMA'!G6"/><Relationship Id="rId1" Type="http://schemas.openxmlformats.org/officeDocument/2006/relationships/hyperlink" Target="MODULO%20MARCO%20LOGICO.pdf" TargetMode="External"/></Relationships>
</file>

<file path=xl/drawings/_rels/drawing21.xml.rels><?xml version="1.0" encoding="UTF-8" standalone="yes"?>
<Relationships xmlns="http://schemas.openxmlformats.org/package/2006/relationships"><Relationship Id="rId3" Type="http://schemas.openxmlformats.org/officeDocument/2006/relationships/hyperlink" Target="#'10-ANALISIS INTEGRAL'!G6"/><Relationship Id="rId2" Type="http://schemas.openxmlformats.org/officeDocument/2006/relationships/hyperlink" Target="#Hoja1!J29"/><Relationship Id="rId1" Type="http://schemas.openxmlformats.org/officeDocument/2006/relationships/hyperlink" Target="MODULO%20EVALUACION%20INTEGRAL.pdf" TargetMode="External"/></Relationships>
</file>

<file path=xl/drawings/drawing1.xml><?xml version="1.0" encoding="utf-8"?>
<xdr:wsDr xmlns:xdr="http://schemas.openxmlformats.org/drawingml/2006/spreadsheetDrawing" xmlns:a="http://schemas.openxmlformats.org/drawingml/2006/main">
  <xdr:twoCellAnchor>
    <xdr:from>
      <xdr:col>4</xdr:col>
      <xdr:colOff>330122</xdr:colOff>
      <xdr:row>19</xdr:row>
      <xdr:rowOff>106411</xdr:rowOff>
    </xdr:from>
    <xdr:to>
      <xdr:col>6</xdr:col>
      <xdr:colOff>426122</xdr:colOff>
      <xdr:row>23</xdr:row>
      <xdr:rowOff>172411</xdr:rowOff>
    </xdr:to>
    <xdr:sp macro="" textlink="">
      <xdr:nvSpPr>
        <xdr:cNvPr id="3" name="2 Rectángulo redondeado"/>
        <xdr:cNvSpPr/>
      </xdr:nvSpPr>
      <xdr:spPr>
        <a:xfrm>
          <a:off x="2825672" y="5192761"/>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2. ANÁLISIS DE INVOLUCRADOS</a:t>
          </a:r>
        </a:p>
      </xdr:txBody>
    </xdr:sp>
    <xdr:clientData/>
  </xdr:twoCellAnchor>
  <xdr:twoCellAnchor>
    <xdr:from>
      <xdr:col>2</xdr:col>
      <xdr:colOff>28575</xdr:colOff>
      <xdr:row>19</xdr:row>
      <xdr:rowOff>66675</xdr:rowOff>
    </xdr:from>
    <xdr:to>
      <xdr:col>4</xdr:col>
      <xdr:colOff>124575</xdr:colOff>
      <xdr:row>23</xdr:row>
      <xdr:rowOff>132675</xdr:rowOff>
    </xdr:to>
    <xdr:sp macro="" textlink="">
      <xdr:nvSpPr>
        <xdr:cNvPr id="4" name="3 Rectángulo redondeado"/>
        <xdr:cNvSpPr/>
      </xdr:nvSpPr>
      <xdr:spPr>
        <a:xfrm>
          <a:off x="1000125" y="5153025"/>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1. IDENTIFICACIÓN</a:t>
          </a:r>
        </a:p>
      </xdr:txBody>
    </xdr:sp>
    <xdr:clientData/>
  </xdr:twoCellAnchor>
  <xdr:twoCellAnchor>
    <xdr:from>
      <xdr:col>6</xdr:col>
      <xdr:colOff>682546</xdr:colOff>
      <xdr:row>19</xdr:row>
      <xdr:rowOff>66675</xdr:rowOff>
    </xdr:from>
    <xdr:to>
      <xdr:col>9</xdr:col>
      <xdr:colOff>16546</xdr:colOff>
      <xdr:row>23</xdr:row>
      <xdr:rowOff>132675</xdr:rowOff>
    </xdr:to>
    <xdr:sp macro="" textlink="">
      <xdr:nvSpPr>
        <xdr:cNvPr id="5" name="4 Rectángulo redondeado"/>
        <xdr:cNvSpPr/>
      </xdr:nvSpPr>
      <xdr:spPr>
        <a:xfrm>
          <a:off x="4702096" y="5153025"/>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3. POBLACIÓN BENEFICIARIA Y ANÁLISIS DE DEMANDA</a:t>
          </a:r>
        </a:p>
      </xdr:txBody>
    </xdr:sp>
    <xdr:clientData/>
  </xdr:twoCellAnchor>
  <xdr:twoCellAnchor>
    <xdr:from>
      <xdr:col>9</xdr:col>
      <xdr:colOff>187246</xdr:colOff>
      <xdr:row>19</xdr:row>
      <xdr:rowOff>95250</xdr:rowOff>
    </xdr:from>
    <xdr:to>
      <xdr:col>11</xdr:col>
      <xdr:colOff>283246</xdr:colOff>
      <xdr:row>23</xdr:row>
      <xdr:rowOff>161250</xdr:rowOff>
    </xdr:to>
    <xdr:sp macro="" textlink="">
      <xdr:nvSpPr>
        <xdr:cNvPr id="6" name="5 Rectángulo redondeado"/>
        <xdr:cNvSpPr/>
      </xdr:nvSpPr>
      <xdr:spPr>
        <a:xfrm>
          <a:off x="6492796" y="5181600"/>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4. ASPECTOS TÉCNICOS</a:t>
          </a:r>
        </a:p>
      </xdr:txBody>
    </xdr:sp>
    <xdr:clientData/>
  </xdr:twoCellAnchor>
  <xdr:twoCellAnchor>
    <xdr:from>
      <xdr:col>11</xdr:col>
      <xdr:colOff>485775</xdr:colOff>
      <xdr:row>19</xdr:row>
      <xdr:rowOff>89189</xdr:rowOff>
    </xdr:from>
    <xdr:to>
      <xdr:col>13</xdr:col>
      <xdr:colOff>581775</xdr:colOff>
      <xdr:row>23</xdr:row>
      <xdr:rowOff>155189</xdr:rowOff>
    </xdr:to>
    <xdr:sp macro="" textlink="">
      <xdr:nvSpPr>
        <xdr:cNvPr id="7" name="6 Rectángulo redondeado"/>
        <xdr:cNvSpPr/>
      </xdr:nvSpPr>
      <xdr:spPr>
        <a:xfrm>
          <a:off x="8315325" y="5175539"/>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5. EVALUACIÓN DE ALTERNATIVAS</a:t>
          </a:r>
        </a:p>
      </xdr:txBody>
    </xdr:sp>
    <xdr:clientData/>
  </xdr:twoCellAnchor>
  <xdr:twoCellAnchor>
    <xdr:from>
      <xdr:col>1</xdr:col>
      <xdr:colOff>761134</xdr:colOff>
      <xdr:row>24</xdr:row>
      <xdr:rowOff>77066</xdr:rowOff>
    </xdr:from>
    <xdr:to>
      <xdr:col>4</xdr:col>
      <xdr:colOff>95134</xdr:colOff>
      <xdr:row>28</xdr:row>
      <xdr:rowOff>143066</xdr:rowOff>
    </xdr:to>
    <xdr:sp macro="" textlink="">
      <xdr:nvSpPr>
        <xdr:cNvPr id="8" name="7 Rectángulo redondeado"/>
        <xdr:cNvSpPr/>
      </xdr:nvSpPr>
      <xdr:spPr>
        <a:xfrm>
          <a:off x="970684" y="6115916"/>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6. ESQUEMA INSTITUCIONAL </a:t>
          </a:r>
        </a:p>
      </xdr:txBody>
    </xdr:sp>
    <xdr:clientData/>
  </xdr:twoCellAnchor>
  <xdr:twoCellAnchor>
    <xdr:from>
      <xdr:col>9</xdr:col>
      <xdr:colOff>211491</xdr:colOff>
      <xdr:row>24</xdr:row>
      <xdr:rowOff>87457</xdr:rowOff>
    </xdr:from>
    <xdr:to>
      <xdr:col>11</xdr:col>
      <xdr:colOff>307491</xdr:colOff>
      <xdr:row>28</xdr:row>
      <xdr:rowOff>153457</xdr:rowOff>
    </xdr:to>
    <xdr:sp macro="" textlink="">
      <xdr:nvSpPr>
        <xdr:cNvPr id="9" name="8 Rectángulo redondeado"/>
        <xdr:cNvSpPr/>
      </xdr:nvSpPr>
      <xdr:spPr>
        <a:xfrm>
          <a:off x="6517041" y="6126307"/>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9. CRONOGRAMA</a:t>
          </a:r>
        </a:p>
      </xdr:txBody>
    </xdr:sp>
    <xdr:clientData/>
  </xdr:twoCellAnchor>
  <xdr:twoCellAnchor>
    <xdr:from>
      <xdr:col>4</xdr:col>
      <xdr:colOff>346363</xdr:colOff>
      <xdr:row>24</xdr:row>
      <xdr:rowOff>96115</xdr:rowOff>
    </xdr:from>
    <xdr:to>
      <xdr:col>6</xdr:col>
      <xdr:colOff>442363</xdr:colOff>
      <xdr:row>28</xdr:row>
      <xdr:rowOff>162115</xdr:rowOff>
    </xdr:to>
    <xdr:sp macro="" textlink="">
      <xdr:nvSpPr>
        <xdr:cNvPr id="10" name="9 Rectángulo redondeado"/>
        <xdr:cNvSpPr/>
      </xdr:nvSpPr>
      <xdr:spPr>
        <a:xfrm>
          <a:off x="2841913" y="6134965"/>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7. FINANCIACIÓN  </a:t>
          </a:r>
        </a:p>
      </xdr:txBody>
    </xdr:sp>
    <xdr:clientData/>
  </xdr:twoCellAnchor>
  <xdr:twoCellAnchor>
    <xdr:from>
      <xdr:col>6</xdr:col>
      <xdr:colOff>666959</xdr:colOff>
      <xdr:row>24</xdr:row>
      <xdr:rowOff>71871</xdr:rowOff>
    </xdr:from>
    <xdr:to>
      <xdr:col>9</xdr:col>
      <xdr:colOff>959</xdr:colOff>
      <xdr:row>28</xdr:row>
      <xdr:rowOff>137871</xdr:rowOff>
    </xdr:to>
    <xdr:sp macro="" textlink="">
      <xdr:nvSpPr>
        <xdr:cNvPr id="11" name="10 Rectángulo redondeado"/>
        <xdr:cNvSpPr/>
      </xdr:nvSpPr>
      <xdr:spPr>
        <a:xfrm>
          <a:off x="4686509" y="6110721"/>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8. MARCO LÓGICO  </a:t>
          </a:r>
        </a:p>
      </xdr:txBody>
    </xdr:sp>
    <xdr:clientData/>
  </xdr:twoCellAnchor>
  <xdr:twoCellAnchor>
    <xdr:from>
      <xdr:col>11</xdr:col>
      <xdr:colOff>530146</xdr:colOff>
      <xdr:row>24</xdr:row>
      <xdr:rowOff>85725</xdr:rowOff>
    </xdr:from>
    <xdr:to>
      <xdr:col>13</xdr:col>
      <xdr:colOff>626146</xdr:colOff>
      <xdr:row>28</xdr:row>
      <xdr:rowOff>151725</xdr:rowOff>
    </xdr:to>
    <xdr:sp macro="" textlink="">
      <xdr:nvSpPr>
        <xdr:cNvPr id="12" name="11 Rectángulo redondeado"/>
        <xdr:cNvSpPr/>
      </xdr:nvSpPr>
      <xdr:spPr>
        <a:xfrm>
          <a:off x="8359696" y="6124575"/>
          <a:ext cx="1620000" cy="82800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10. EVALUACIÓN INTEGRAL DEL PROYECTO </a:t>
          </a:r>
        </a:p>
      </xdr:txBody>
    </xdr:sp>
    <xdr:clientData/>
  </xdr:twoCellAnchor>
  <xdr:twoCellAnchor>
    <xdr:from>
      <xdr:col>4</xdr:col>
      <xdr:colOff>596736</xdr:colOff>
      <xdr:row>31</xdr:row>
      <xdr:rowOff>182921</xdr:rowOff>
    </xdr:from>
    <xdr:to>
      <xdr:col>14</xdr:col>
      <xdr:colOff>119346</xdr:colOff>
      <xdr:row>36</xdr:row>
      <xdr:rowOff>188874</xdr:rowOff>
    </xdr:to>
    <xdr:grpSp>
      <xdr:nvGrpSpPr>
        <xdr:cNvPr id="13" name="12 Grupo"/>
        <xdr:cNvGrpSpPr/>
      </xdr:nvGrpSpPr>
      <xdr:grpSpPr>
        <a:xfrm>
          <a:off x="3092286" y="8488721"/>
          <a:ext cx="7142610" cy="1253728"/>
          <a:chOff x="352425" y="4762500"/>
          <a:chExt cx="4092472" cy="942975"/>
        </a:xfrm>
      </xdr:grpSpPr>
      <xdr:sp macro="" textlink="">
        <xdr:nvSpPr>
          <xdr:cNvPr id="14" name="84 Elipse"/>
          <xdr:cNvSpPr>
            <a:spLocks noChangeArrowheads="1"/>
          </xdr:cNvSpPr>
        </xdr:nvSpPr>
        <xdr:spPr bwMode="auto">
          <a:xfrm>
            <a:off x="352425"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indent="0" algn="ctr" rtl="0">
              <a:defRPr sz="1000"/>
            </a:pPr>
            <a:endParaRPr lang="es-CO" sz="1200" b="1">
              <a:solidFill>
                <a:sysClr val="windowText" lastClr="000000"/>
              </a:solidFill>
              <a:latin typeface="Berlin Sans FB Demi" pitchFamily="34" charset="0"/>
              <a:ea typeface="+mn-ea"/>
              <a:cs typeface="+mn-cs"/>
            </a:endParaRPr>
          </a:p>
          <a:p>
            <a:pPr marL="0" indent="0" algn="ctr" rtl="0">
              <a:defRPr sz="1000"/>
            </a:pPr>
            <a:r>
              <a:rPr lang="es-CO" sz="1200" b="1">
                <a:solidFill>
                  <a:sysClr val="windowText" lastClr="000000"/>
                </a:solidFill>
                <a:latin typeface="Berlin Sans FB Demi" pitchFamily="34" charset="0"/>
                <a:ea typeface="+mn-ea"/>
                <a:cs typeface="+mn-cs"/>
              </a:rPr>
              <a:t>Paso 2.1. Identificación de actores.</a:t>
            </a:r>
          </a:p>
          <a:p>
            <a:pPr marL="0" indent="0" algn="ctr" rtl="0">
              <a:defRPr sz="1000"/>
            </a:pPr>
            <a:endParaRPr lang="es-CO" sz="1200" b="1">
              <a:solidFill>
                <a:sysClr val="windowText" lastClr="000000"/>
              </a:solidFill>
              <a:latin typeface="Berlin Sans FB Demi" pitchFamily="34" charset="0"/>
              <a:ea typeface="+mn-ea"/>
              <a:cs typeface="+mn-cs"/>
            </a:endParaRPr>
          </a:p>
        </xdr:txBody>
      </xdr:sp>
      <xdr:sp macro="" textlink="">
        <xdr:nvSpPr>
          <xdr:cNvPr id="15" name="86 Elipse"/>
          <xdr:cNvSpPr>
            <a:spLocks noChangeArrowheads="1"/>
          </xdr:cNvSpPr>
        </xdr:nvSpPr>
        <xdr:spPr bwMode="auto">
          <a:xfrm>
            <a:off x="1844572" y="4762500"/>
            <a:ext cx="1190625"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indent="0" algn="ctr" rtl="0">
              <a:defRPr sz="1000"/>
            </a:pPr>
            <a:endParaRPr lang="es-CO" sz="1200" b="1">
              <a:solidFill>
                <a:sysClr val="windowText" lastClr="000000"/>
              </a:solidFill>
              <a:latin typeface="Berlin Sans FB Demi" pitchFamily="34" charset="0"/>
              <a:ea typeface="+mn-ea"/>
              <a:cs typeface="+mn-cs"/>
            </a:endParaRPr>
          </a:p>
          <a:p>
            <a:pPr marL="0" indent="0" algn="ctr" rtl="0">
              <a:defRPr sz="1000"/>
            </a:pPr>
            <a:r>
              <a:rPr lang="es-CO" sz="1200" b="1">
                <a:solidFill>
                  <a:sysClr val="windowText" lastClr="000000"/>
                </a:solidFill>
                <a:latin typeface="Berlin Sans FB Demi" pitchFamily="34" charset="0"/>
                <a:ea typeface="+mn-ea"/>
                <a:cs typeface="+mn-cs"/>
              </a:rPr>
              <a:t>Paso 2.2. Estrategias de vinculación.</a:t>
            </a:r>
          </a:p>
          <a:p>
            <a:pPr marL="0" indent="0" algn="ctr" rtl="0">
              <a:defRPr sz="1000"/>
            </a:pPr>
            <a:endParaRPr lang="es-CO" sz="1200" b="1">
              <a:solidFill>
                <a:sysClr val="windowText" lastClr="000000"/>
              </a:solidFill>
              <a:latin typeface="Berlin Sans FB Demi" pitchFamily="34" charset="0"/>
              <a:ea typeface="+mn-ea"/>
              <a:cs typeface="+mn-cs"/>
            </a:endParaRPr>
          </a:p>
        </xdr:txBody>
      </xdr:sp>
      <xdr:sp macro="" textlink="">
        <xdr:nvSpPr>
          <xdr:cNvPr id="16" name="82 Elipse"/>
          <xdr:cNvSpPr>
            <a:spLocks noChangeArrowheads="1"/>
          </xdr:cNvSpPr>
        </xdr:nvSpPr>
        <xdr:spPr bwMode="auto">
          <a:xfrm>
            <a:off x="3263797"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indent="0" algn="ctr" rtl="0">
              <a:defRPr sz="1000"/>
            </a:pPr>
            <a:endParaRPr lang="es-CO" sz="1200" b="1">
              <a:solidFill>
                <a:sysClr val="windowText" lastClr="000000"/>
              </a:solidFill>
              <a:latin typeface="Berlin Sans FB Demi" pitchFamily="34" charset="0"/>
              <a:ea typeface="+mn-ea"/>
              <a:cs typeface="+mn-cs"/>
            </a:endParaRPr>
          </a:p>
          <a:p>
            <a:pPr marL="0" indent="0" algn="ctr" rtl="0">
              <a:defRPr sz="1000"/>
            </a:pPr>
            <a:r>
              <a:rPr lang="es-CO" sz="1200" b="1">
                <a:solidFill>
                  <a:sysClr val="windowText" lastClr="000000"/>
                </a:solidFill>
                <a:latin typeface="Berlin Sans FB Demi" pitchFamily="34" charset="0"/>
                <a:ea typeface="+mn-ea"/>
                <a:cs typeface="+mn-cs"/>
              </a:rPr>
              <a:t>Paso 2.3. Participación comunitaria.</a:t>
            </a:r>
          </a:p>
          <a:p>
            <a:pPr marL="0" indent="0" algn="ctr" rtl="0">
              <a:defRPr sz="1000"/>
            </a:pPr>
            <a:endParaRPr lang="es-CO" sz="1200" b="1">
              <a:solidFill>
                <a:sysClr val="windowText" lastClr="000000"/>
              </a:solidFill>
              <a:latin typeface="Berlin Sans FB Demi" pitchFamily="34" charset="0"/>
              <a:ea typeface="+mn-ea"/>
              <a:cs typeface="+mn-cs"/>
            </a:endParaRPr>
          </a:p>
        </xdr:txBody>
      </xdr:sp>
      <xdr:sp macro="" textlink="">
        <xdr:nvSpPr>
          <xdr:cNvPr id="17" name="90 Flecha derecha"/>
          <xdr:cNvSpPr>
            <a:spLocks noChangeArrowheads="1"/>
          </xdr:cNvSpPr>
        </xdr:nvSpPr>
        <xdr:spPr bwMode="auto">
          <a:xfrm>
            <a:off x="1457325" y="5029200"/>
            <a:ext cx="342900"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sp macro="" textlink="">
        <xdr:nvSpPr>
          <xdr:cNvPr id="18" name="88 Flecha derecha"/>
          <xdr:cNvSpPr>
            <a:spLocks noChangeArrowheads="1"/>
          </xdr:cNvSpPr>
        </xdr:nvSpPr>
        <xdr:spPr bwMode="auto">
          <a:xfrm>
            <a:off x="3035197" y="5048250"/>
            <a:ext cx="342900" cy="371475"/>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2</xdr:col>
      <xdr:colOff>0</xdr:colOff>
      <xdr:row>31</xdr:row>
      <xdr:rowOff>123826</xdr:rowOff>
    </xdr:from>
    <xdr:to>
      <xdr:col>4</xdr:col>
      <xdr:colOff>425450</xdr:colOff>
      <xdr:row>37</xdr:row>
      <xdr:rowOff>38101</xdr:rowOff>
    </xdr:to>
    <xdr:sp macro="" textlink="">
      <xdr:nvSpPr>
        <xdr:cNvPr id="19" name="18 Rectángulo redondeado"/>
        <xdr:cNvSpPr/>
      </xdr:nvSpPr>
      <xdr:spPr>
        <a:xfrm>
          <a:off x="971550" y="8429626"/>
          <a:ext cx="1949450" cy="1352550"/>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horz" rtlCol="0" anchor="ctr"/>
        <a:lstStyle/>
        <a:p>
          <a:pPr algn="ctr"/>
          <a:r>
            <a:rPr lang="es-CO" sz="1200" b="1">
              <a:solidFill>
                <a:sysClr val="windowText" lastClr="000000"/>
              </a:solidFill>
              <a:latin typeface="Arial Narrow" pitchFamily="34" charset="0"/>
              <a:ea typeface="+mn-ea"/>
              <a:cs typeface="+mn-cs"/>
            </a:rPr>
            <a:t>2. ANÁLISIS DE INVOLUCRADOS</a:t>
          </a:r>
          <a:endParaRPr lang="es-CO" sz="1600">
            <a:solidFill>
              <a:sysClr val="windowText" lastClr="000000"/>
            </a:solidFill>
            <a:latin typeface="Arial Narrow" pitchFamily="34" charset="0"/>
          </a:endParaRPr>
        </a:p>
      </xdr:txBody>
    </xdr:sp>
    <xdr:clientData/>
  </xdr:twoCellAnchor>
  <xdr:twoCellAnchor editAs="oneCell">
    <xdr:from>
      <xdr:col>1</xdr:col>
      <xdr:colOff>723900</xdr:colOff>
      <xdr:row>41</xdr:row>
      <xdr:rowOff>28575</xdr:rowOff>
    </xdr:from>
    <xdr:to>
      <xdr:col>15</xdr:col>
      <xdr:colOff>47625</xdr:colOff>
      <xdr:row>54</xdr:row>
      <xdr:rowOff>85725</xdr:rowOff>
    </xdr:to>
    <xdr:pic>
      <xdr:nvPicPr>
        <xdr:cNvPr id="20481" name="Picture 1"/>
        <xdr:cNvPicPr>
          <a:picLocks noChangeAspect="1" noChangeArrowheads="1"/>
        </xdr:cNvPicPr>
      </xdr:nvPicPr>
      <xdr:blipFill>
        <a:blip xmlns:r="http://schemas.openxmlformats.org/officeDocument/2006/relationships" r:embed="rId1" cstate="print"/>
        <a:srcRect l="1875" t="28875" r="18828" b="36375"/>
        <a:stretch>
          <a:fillRect/>
        </a:stretch>
      </xdr:blipFill>
      <xdr:spPr bwMode="auto">
        <a:xfrm>
          <a:off x="933450" y="11553825"/>
          <a:ext cx="9991725" cy="2533650"/>
        </a:xfrm>
        <a:prstGeom prst="rect">
          <a:avLst/>
        </a:prstGeom>
        <a:noFill/>
        <a:ln w="1">
          <a:noFill/>
          <a:miter lim="800000"/>
          <a:headEnd/>
          <a:tailEnd type="none" w="med" len="med"/>
        </a:ln>
        <a:effectLst/>
      </xdr:spPr>
    </xdr:pic>
    <xdr:clientData/>
  </xdr:twoCellAnchor>
  <xdr:twoCellAnchor editAs="oneCell">
    <xdr:from>
      <xdr:col>1</xdr:col>
      <xdr:colOff>714375</xdr:colOff>
      <xdr:row>56</xdr:row>
      <xdr:rowOff>180975</xdr:rowOff>
    </xdr:from>
    <xdr:to>
      <xdr:col>15</xdr:col>
      <xdr:colOff>142875</xdr:colOff>
      <xdr:row>58</xdr:row>
      <xdr:rowOff>142875</xdr:rowOff>
    </xdr:to>
    <xdr:pic>
      <xdr:nvPicPr>
        <xdr:cNvPr id="20482" name="Picture 2"/>
        <xdr:cNvPicPr>
          <a:picLocks noChangeAspect="1" noChangeArrowheads="1"/>
        </xdr:cNvPicPr>
      </xdr:nvPicPr>
      <xdr:blipFill>
        <a:blip xmlns:r="http://schemas.openxmlformats.org/officeDocument/2006/relationships" r:embed="rId2" cstate="print"/>
        <a:srcRect l="11484" t="61125" r="22969" b="34375"/>
        <a:stretch>
          <a:fillRect/>
        </a:stretch>
      </xdr:blipFill>
      <xdr:spPr bwMode="auto">
        <a:xfrm>
          <a:off x="923925" y="14963775"/>
          <a:ext cx="10096500" cy="342900"/>
        </a:xfrm>
        <a:prstGeom prst="rect">
          <a:avLst/>
        </a:prstGeom>
        <a:noFill/>
        <a:ln w="1">
          <a:noFill/>
          <a:miter lim="800000"/>
          <a:headEnd/>
          <a:tailEnd type="none" w="med" len="med"/>
        </a:ln>
        <a:effectLst/>
      </xdr:spPr>
    </xdr:pic>
    <xdr:clientData/>
  </xdr:twoCellAnchor>
  <xdr:twoCellAnchor editAs="oneCell">
    <xdr:from>
      <xdr:col>2</xdr:col>
      <xdr:colOff>19050</xdr:colOff>
      <xdr:row>60</xdr:row>
      <xdr:rowOff>114299</xdr:rowOff>
    </xdr:from>
    <xdr:to>
      <xdr:col>14</xdr:col>
      <xdr:colOff>733425</xdr:colOff>
      <xdr:row>83</xdr:row>
      <xdr:rowOff>114300</xdr:rowOff>
    </xdr:to>
    <xdr:pic>
      <xdr:nvPicPr>
        <xdr:cNvPr id="20483" name="Picture 3"/>
        <xdr:cNvPicPr>
          <a:picLocks noChangeAspect="1" noChangeArrowheads="1"/>
        </xdr:cNvPicPr>
      </xdr:nvPicPr>
      <xdr:blipFill>
        <a:blip xmlns:r="http://schemas.openxmlformats.org/officeDocument/2006/relationships" r:embed="rId3" cstate="print"/>
        <a:srcRect l="6719" t="28375" r="24061" b="14625"/>
        <a:stretch>
          <a:fillRect/>
        </a:stretch>
      </xdr:blipFill>
      <xdr:spPr bwMode="auto">
        <a:xfrm>
          <a:off x="990600" y="16116299"/>
          <a:ext cx="9858375" cy="4381501"/>
        </a:xfrm>
        <a:prstGeom prst="rect">
          <a:avLst/>
        </a:prstGeom>
        <a:noFill/>
        <a:ln w="1">
          <a:noFill/>
          <a:miter lim="800000"/>
          <a:headEnd/>
          <a:tailEnd type="none" w="med" len="med"/>
        </a:ln>
        <a:effectLst/>
      </xdr:spPr>
    </xdr:pic>
    <xdr:clientData/>
  </xdr:twoCellAnchor>
  <xdr:twoCellAnchor editAs="oneCell">
    <xdr:from>
      <xdr:col>2</xdr:col>
      <xdr:colOff>133350</xdr:colOff>
      <xdr:row>86</xdr:row>
      <xdr:rowOff>114300</xdr:rowOff>
    </xdr:from>
    <xdr:to>
      <xdr:col>15</xdr:col>
      <xdr:colOff>95250</xdr:colOff>
      <xdr:row>109</xdr:row>
      <xdr:rowOff>76200</xdr:rowOff>
    </xdr:to>
    <xdr:pic>
      <xdr:nvPicPr>
        <xdr:cNvPr id="22" name="Picture 3"/>
        <xdr:cNvPicPr>
          <a:picLocks noChangeAspect="1" noChangeArrowheads="1"/>
        </xdr:cNvPicPr>
      </xdr:nvPicPr>
      <xdr:blipFill>
        <a:blip xmlns:r="http://schemas.openxmlformats.org/officeDocument/2006/relationships" r:embed="rId3" cstate="print"/>
        <a:srcRect l="12291" t="28375" r="18346" b="14625"/>
        <a:stretch>
          <a:fillRect/>
        </a:stretch>
      </xdr:blipFill>
      <xdr:spPr bwMode="auto">
        <a:xfrm>
          <a:off x="1104900" y="21488400"/>
          <a:ext cx="9867900" cy="4343400"/>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1679576</xdr:colOff>
      <xdr:row>1</xdr:row>
      <xdr:rowOff>28417</xdr:rowOff>
    </xdr:from>
    <xdr:to>
      <xdr:col>5</xdr:col>
      <xdr:colOff>1680635</xdr:colOff>
      <xdr:row>4</xdr:row>
      <xdr:rowOff>239032</xdr:rowOff>
    </xdr:to>
    <xdr:pic>
      <xdr:nvPicPr>
        <xdr:cNvPr id="2" name="il_fi" descr="http://www.yoreparo.com/foros/files/bandera_20honduras_152.gif"/>
        <xdr:cNvPicPr>
          <a:picLocks noChangeAspect="1" noChangeArrowheads="1"/>
        </xdr:cNvPicPr>
      </xdr:nvPicPr>
      <xdr:blipFill>
        <a:blip xmlns:r="http://schemas.openxmlformats.org/officeDocument/2006/relationships" r:embed="rId1" cstate="print"/>
        <a:srcRect/>
        <a:stretch>
          <a:fillRect/>
        </a:stretch>
      </xdr:blipFill>
      <xdr:spPr bwMode="auto">
        <a:xfrm>
          <a:off x="7013576" y="85567"/>
          <a:ext cx="1059" cy="915465"/>
        </a:xfrm>
        <a:prstGeom prst="rect">
          <a:avLst/>
        </a:prstGeom>
        <a:noFill/>
      </xdr:spPr>
    </xdr:pic>
    <xdr:clientData/>
  </xdr:twoCellAnchor>
  <xdr:twoCellAnchor>
    <xdr:from>
      <xdr:col>1</xdr:col>
      <xdr:colOff>66676</xdr:colOff>
      <xdr:row>21</xdr:row>
      <xdr:rowOff>173086</xdr:rowOff>
    </xdr:from>
    <xdr:to>
      <xdr:col>3</xdr:col>
      <xdr:colOff>542925</xdr:colOff>
      <xdr:row>25</xdr:row>
      <xdr:rowOff>142836</xdr:rowOff>
    </xdr:to>
    <xdr:sp macro="" textlink="">
      <xdr:nvSpPr>
        <xdr:cNvPr id="4" name="3 Rectángulo redondeado">
          <a:hlinkClick xmlns:r="http://schemas.openxmlformats.org/officeDocument/2006/relationships" r:id="rId2"/>
        </xdr:cNvPr>
        <xdr:cNvSpPr/>
      </xdr:nvSpPr>
      <xdr:spPr>
        <a:xfrm>
          <a:off x="342901" y="3383011"/>
          <a:ext cx="1704974" cy="731750"/>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2. ANÁLISIS DE INVOLUCRADOS</a:t>
          </a:r>
        </a:p>
      </xdr:txBody>
    </xdr:sp>
    <xdr:clientData/>
  </xdr:twoCellAnchor>
  <xdr:twoCellAnchor>
    <xdr:from>
      <xdr:col>1</xdr:col>
      <xdr:colOff>60404</xdr:colOff>
      <xdr:row>12</xdr:row>
      <xdr:rowOff>19050</xdr:rowOff>
    </xdr:from>
    <xdr:to>
      <xdr:col>3</xdr:col>
      <xdr:colOff>508549</xdr:colOff>
      <xdr:row>19</xdr:row>
      <xdr:rowOff>102272</xdr:rowOff>
    </xdr:to>
    <xdr:sp macro="" textlink="">
      <xdr:nvSpPr>
        <xdr:cNvPr id="5" name="4 Rectángulo redondeado">
          <a:hlinkClick xmlns:r="http://schemas.openxmlformats.org/officeDocument/2006/relationships" r:id="rId3"/>
        </xdr:cNvPr>
        <xdr:cNvSpPr/>
      </xdr:nvSpPr>
      <xdr:spPr>
        <a:xfrm>
          <a:off x="336629" y="2257425"/>
          <a:ext cx="1676870" cy="807122"/>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1. IDENTIFICACIÓN</a:t>
          </a:r>
        </a:p>
      </xdr:txBody>
    </xdr:sp>
    <xdr:clientData/>
  </xdr:twoCellAnchor>
  <xdr:twoCellAnchor>
    <xdr:from>
      <xdr:col>3</xdr:col>
      <xdr:colOff>574754</xdr:colOff>
      <xdr:row>12</xdr:row>
      <xdr:rowOff>38492</xdr:rowOff>
    </xdr:from>
    <xdr:to>
      <xdr:col>3</xdr:col>
      <xdr:colOff>2338722</xdr:colOff>
      <xdr:row>19</xdr:row>
      <xdr:rowOff>19050</xdr:rowOff>
    </xdr:to>
    <xdr:sp macro="" textlink="">
      <xdr:nvSpPr>
        <xdr:cNvPr id="6" name="5 Rectángulo redondeado"/>
        <xdr:cNvSpPr/>
      </xdr:nvSpPr>
      <xdr:spPr>
        <a:xfrm>
          <a:off x="2079704" y="2276867"/>
          <a:ext cx="1763968" cy="704458"/>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a:r>
            <a:rPr lang="es-CO" sz="1000" b="1" i="0" baseline="0">
              <a:solidFill>
                <a:sysClr val="windowText" lastClr="000000"/>
              </a:solidFill>
              <a:latin typeface="Arial Narrow" pitchFamily="34" charset="0"/>
              <a:ea typeface="+mn-ea"/>
              <a:cs typeface="+mn-cs"/>
            </a:rPr>
            <a:t>Paso 1.1. antecedentes documentales  de la situacion problema..</a:t>
          </a:r>
        </a:p>
      </xdr:txBody>
    </xdr:sp>
    <xdr:clientData/>
  </xdr:twoCellAnchor>
  <xdr:twoCellAnchor>
    <xdr:from>
      <xdr:col>5</xdr:col>
      <xdr:colOff>572559</xdr:colOff>
      <xdr:row>12</xdr:row>
      <xdr:rowOff>15207</xdr:rowOff>
    </xdr:from>
    <xdr:to>
      <xdr:col>5</xdr:col>
      <xdr:colOff>2217694</xdr:colOff>
      <xdr:row>19</xdr:row>
      <xdr:rowOff>1248</xdr:rowOff>
    </xdr:to>
    <xdr:sp macro="" textlink="">
      <xdr:nvSpPr>
        <xdr:cNvPr id="7" name="6 Rectángulo redondeado"/>
        <xdr:cNvSpPr/>
      </xdr:nvSpPr>
      <xdr:spPr>
        <a:xfrm>
          <a:off x="5906559" y="2253582"/>
          <a:ext cx="1645135" cy="709941"/>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rtl="0"/>
          <a:r>
            <a:rPr lang="es-CO" sz="1000" b="1" i="0" baseline="0">
              <a:solidFill>
                <a:sysClr val="windowText" lastClr="000000"/>
              </a:solidFill>
              <a:latin typeface="Arial Narrow" pitchFamily="34" charset="0"/>
              <a:ea typeface="+mn-ea"/>
              <a:cs typeface="+mn-cs"/>
            </a:rPr>
            <a:t>Paso 1..3. Definicion del problema.</a:t>
          </a:r>
          <a:endParaRPr lang="es-CO" sz="1000" b="1">
            <a:solidFill>
              <a:sysClr val="windowText" lastClr="000000"/>
            </a:solidFill>
            <a:latin typeface="Arial Narrow" pitchFamily="34" charset="0"/>
          </a:endParaRPr>
        </a:p>
      </xdr:txBody>
    </xdr:sp>
    <xdr:clientData/>
  </xdr:twoCellAnchor>
  <xdr:twoCellAnchor>
    <xdr:from>
      <xdr:col>3</xdr:col>
      <xdr:colOff>2403552</xdr:colOff>
      <xdr:row>12</xdr:row>
      <xdr:rowOff>21993</xdr:rowOff>
    </xdr:from>
    <xdr:to>
      <xdr:col>5</xdr:col>
      <xdr:colOff>399142</xdr:colOff>
      <xdr:row>18</xdr:row>
      <xdr:rowOff>53379</xdr:rowOff>
    </xdr:to>
    <xdr:sp macro="" textlink="">
      <xdr:nvSpPr>
        <xdr:cNvPr id="8" name="7 Rectángulo redondeado"/>
        <xdr:cNvSpPr/>
      </xdr:nvSpPr>
      <xdr:spPr>
        <a:xfrm>
          <a:off x="3908502" y="2260368"/>
          <a:ext cx="1824640" cy="698136"/>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a:r>
            <a:rPr lang="es-CO" sz="1000" b="1" i="0" baseline="0">
              <a:solidFill>
                <a:sysClr val="windowText" lastClr="000000"/>
              </a:solidFill>
              <a:latin typeface="Arial Narrow" pitchFamily="34" charset="0"/>
              <a:ea typeface="+mn-ea"/>
              <a:cs typeface="+mn-cs"/>
            </a:rPr>
            <a:t>Paso 1.2. Diagnostico de la situacion actual del problema.</a:t>
          </a:r>
        </a:p>
      </xdr:txBody>
    </xdr:sp>
    <xdr:clientData/>
  </xdr:twoCellAnchor>
  <xdr:twoCellAnchor>
    <xdr:from>
      <xdr:col>5</xdr:col>
      <xdr:colOff>2327275</xdr:colOff>
      <xdr:row>12</xdr:row>
      <xdr:rowOff>33814</xdr:rowOff>
    </xdr:from>
    <xdr:to>
      <xdr:col>6</xdr:col>
      <xdr:colOff>46726</xdr:colOff>
      <xdr:row>19</xdr:row>
      <xdr:rowOff>10620</xdr:rowOff>
    </xdr:to>
    <xdr:sp macro="" textlink="">
      <xdr:nvSpPr>
        <xdr:cNvPr id="9" name="8 Rectángulo redondeado"/>
        <xdr:cNvSpPr/>
      </xdr:nvSpPr>
      <xdr:spPr>
        <a:xfrm>
          <a:off x="7661275" y="2272189"/>
          <a:ext cx="1672326" cy="700706"/>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indent="0" algn="ctr" defTabSz="914400" rtl="0" eaLnBrk="1" fontAlgn="auto" latinLnBrk="0" hangingPunct="1">
            <a:lnSpc>
              <a:spcPct val="100000"/>
            </a:lnSpc>
            <a:spcBef>
              <a:spcPts val="0"/>
            </a:spcBef>
            <a:spcAft>
              <a:spcPts val="0"/>
            </a:spcAft>
            <a:buClrTx/>
            <a:buSzTx/>
            <a:buFontTx/>
            <a:buNone/>
            <a:tabLst/>
            <a:defRPr/>
          </a:pPr>
          <a:r>
            <a:rPr lang="es-CO" sz="1000" b="1" i="0" baseline="0">
              <a:solidFill>
                <a:sysClr val="windowText" lastClr="000000"/>
              </a:solidFill>
              <a:latin typeface="Arial Narrow" pitchFamily="34" charset="0"/>
              <a:ea typeface="+mn-ea"/>
              <a:cs typeface="+mn-cs"/>
            </a:rPr>
            <a:t>Paso 1.4. Planteamiento de objetivos.</a:t>
          </a:r>
          <a:endParaRPr lang="es-CO" sz="1000" b="1">
            <a:solidFill>
              <a:sysClr val="windowText" lastClr="000000"/>
            </a:solidFill>
            <a:latin typeface="Arial Narrow" pitchFamily="34" charset="0"/>
          </a:endParaRPr>
        </a:p>
      </xdr:txBody>
    </xdr:sp>
    <xdr:clientData/>
  </xdr:twoCellAnchor>
  <xdr:twoCellAnchor>
    <xdr:from>
      <xdr:col>6</xdr:col>
      <xdr:colOff>160868</xdr:colOff>
      <xdr:row>12</xdr:row>
      <xdr:rowOff>23231</xdr:rowOff>
    </xdr:from>
    <xdr:to>
      <xdr:col>6</xdr:col>
      <xdr:colOff>1971675</xdr:colOff>
      <xdr:row>19</xdr:row>
      <xdr:rowOff>37</xdr:rowOff>
    </xdr:to>
    <xdr:sp macro="" textlink="">
      <xdr:nvSpPr>
        <xdr:cNvPr id="10" name="9 Rectángulo redondeado"/>
        <xdr:cNvSpPr/>
      </xdr:nvSpPr>
      <xdr:spPr>
        <a:xfrm>
          <a:off x="9447743" y="2261606"/>
          <a:ext cx="1810807" cy="700706"/>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rtl="0"/>
          <a:r>
            <a:rPr lang="es-CO" sz="1000" b="1" i="0" baseline="0">
              <a:solidFill>
                <a:sysClr val="windowText" lastClr="000000"/>
              </a:solidFill>
              <a:latin typeface="Arial Narrow" pitchFamily="34" charset="0"/>
              <a:ea typeface="+mn-ea"/>
              <a:cs typeface="+mn-cs"/>
            </a:rPr>
            <a:t>Paso 1.5. Identificación de alternativas.</a:t>
          </a:r>
          <a:endParaRPr lang="es-CO" sz="1000" b="1">
            <a:solidFill>
              <a:sysClr val="windowText" lastClr="000000"/>
            </a:solidFill>
            <a:latin typeface="Arial Narrow" pitchFamily="34" charset="0"/>
          </a:endParaRPr>
        </a:p>
      </xdr:txBody>
    </xdr:sp>
    <xdr:clientData/>
  </xdr:twoCellAnchor>
  <xdr:twoCellAnchor>
    <xdr:from>
      <xdr:col>3</xdr:col>
      <xdr:colOff>587377</xdr:colOff>
      <xdr:row>22</xdr:row>
      <xdr:rowOff>57150</xdr:rowOff>
    </xdr:from>
    <xdr:to>
      <xdr:col>3</xdr:col>
      <xdr:colOff>2371725</xdr:colOff>
      <xdr:row>25</xdr:row>
      <xdr:rowOff>15575</xdr:rowOff>
    </xdr:to>
    <xdr:sp macro="" textlink="">
      <xdr:nvSpPr>
        <xdr:cNvPr id="11" name="10 Rectángulo redondeado"/>
        <xdr:cNvSpPr/>
      </xdr:nvSpPr>
      <xdr:spPr>
        <a:xfrm>
          <a:off x="2092327" y="3457575"/>
          <a:ext cx="1784348" cy="529925"/>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rtl="0"/>
          <a:r>
            <a:rPr lang="es-CO" sz="1000" b="1" i="0" baseline="0">
              <a:solidFill>
                <a:sysClr val="windowText" lastClr="000000"/>
              </a:solidFill>
              <a:latin typeface="Arial Narrow" pitchFamily="34" charset="0"/>
              <a:ea typeface="+mn-ea"/>
              <a:cs typeface="+mn-cs"/>
            </a:rPr>
            <a:t>Paso  2.1. Identificación de actores.</a:t>
          </a:r>
          <a:endParaRPr lang="es-CO" sz="1000" b="1">
            <a:solidFill>
              <a:sysClr val="windowText" lastClr="000000"/>
            </a:solidFill>
            <a:latin typeface="Arial Narrow" pitchFamily="34" charset="0"/>
          </a:endParaRPr>
        </a:p>
      </xdr:txBody>
    </xdr:sp>
    <xdr:clientData/>
  </xdr:twoCellAnchor>
  <xdr:twoCellAnchor>
    <xdr:from>
      <xdr:col>3</xdr:col>
      <xdr:colOff>2590800</xdr:colOff>
      <xdr:row>22</xdr:row>
      <xdr:rowOff>34278</xdr:rowOff>
    </xdr:from>
    <xdr:to>
      <xdr:col>5</xdr:col>
      <xdr:colOff>466725</xdr:colOff>
      <xdr:row>25</xdr:row>
      <xdr:rowOff>28575</xdr:rowOff>
    </xdr:to>
    <xdr:sp macro="" textlink="">
      <xdr:nvSpPr>
        <xdr:cNvPr id="12" name="11 Rectángulo redondeado"/>
        <xdr:cNvSpPr/>
      </xdr:nvSpPr>
      <xdr:spPr>
        <a:xfrm>
          <a:off x="4095750" y="3434703"/>
          <a:ext cx="1704975" cy="565797"/>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rtl="0"/>
          <a:r>
            <a:rPr lang="es-CO" sz="1000" b="1" i="0" baseline="0">
              <a:solidFill>
                <a:sysClr val="windowText" lastClr="000000"/>
              </a:solidFill>
              <a:latin typeface="Arial Narrow" pitchFamily="34" charset="0"/>
              <a:ea typeface="+mn-ea"/>
              <a:cs typeface="+mn-cs"/>
            </a:rPr>
            <a:t>Paso 2.2. Estrategias de vinculación.</a:t>
          </a:r>
          <a:endParaRPr lang="es-CO" sz="1000" b="1">
            <a:solidFill>
              <a:sysClr val="windowText" lastClr="000000"/>
            </a:solidFill>
            <a:latin typeface="Arial Narrow" pitchFamily="34" charset="0"/>
          </a:endParaRPr>
        </a:p>
      </xdr:txBody>
    </xdr:sp>
    <xdr:clientData/>
  </xdr:twoCellAnchor>
  <xdr:twoCellAnchor>
    <xdr:from>
      <xdr:col>5</xdr:col>
      <xdr:colOff>633943</xdr:colOff>
      <xdr:row>22</xdr:row>
      <xdr:rowOff>11740</xdr:rowOff>
    </xdr:from>
    <xdr:to>
      <xdr:col>5</xdr:col>
      <xdr:colOff>2447925</xdr:colOff>
      <xdr:row>25</xdr:row>
      <xdr:rowOff>28575</xdr:rowOff>
    </xdr:to>
    <xdr:sp macro="" textlink="">
      <xdr:nvSpPr>
        <xdr:cNvPr id="13" name="12 Rectángulo redondeado"/>
        <xdr:cNvSpPr/>
      </xdr:nvSpPr>
      <xdr:spPr>
        <a:xfrm>
          <a:off x="5967943" y="3412165"/>
          <a:ext cx="1813982" cy="588335"/>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rtl="0"/>
          <a:r>
            <a:rPr lang="es-CO" sz="1000" b="1" i="0" baseline="0">
              <a:solidFill>
                <a:sysClr val="windowText" lastClr="000000"/>
              </a:solidFill>
              <a:latin typeface="Arial Narrow" pitchFamily="34" charset="0"/>
              <a:ea typeface="+mn-ea"/>
              <a:cs typeface="+mn-cs"/>
            </a:rPr>
            <a:t>Paso  2.3. Participación comunitaria.</a:t>
          </a:r>
        </a:p>
      </xdr:txBody>
    </xdr:sp>
    <xdr:clientData/>
  </xdr:twoCellAnchor>
  <xdr:twoCellAnchor>
    <xdr:from>
      <xdr:col>2</xdr:col>
      <xdr:colOff>114300</xdr:colOff>
      <xdr:row>21</xdr:row>
      <xdr:rowOff>19050</xdr:rowOff>
    </xdr:from>
    <xdr:to>
      <xdr:col>6</xdr:col>
      <xdr:colOff>2038350</xdr:colOff>
      <xdr:row>21</xdr:row>
      <xdr:rowOff>66675</xdr:rowOff>
    </xdr:to>
    <xdr:cxnSp macro="">
      <xdr:nvCxnSpPr>
        <xdr:cNvPr id="14" name="13 Conector recto"/>
        <xdr:cNvCxnSpPr/>
      </xdr:nvCxnSpPr>
      <xdr:spPr>
        <a:xfrm flipV="1">
          <a:off x="1095375" y="3228975"/>
          <a:ext cx="10229850" cy="47625"/>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85725</xdr:colOff>
      <xdr:row>26</xdr:row>
      <xdr:rowOff>85725</xdr:rowOff>
    </xdr:from>
    <xdr:to>
      <xdr:col>6</xdr:col>
      <xdr:colOff>1990725</xdr:colOff>
      <xdr:row>26</xdr:row>
      <xdr:rowOff>123825</xdr:rowOff>
    </xdr:to>
    <xdr:cxnSp macro="">
      <xdr:nvCxnSpPr>
        <xdr:cNvPr id="15" name="14 Conector recto"/>
        <xdr:cNvCxnSpPr/>
      </xdr:nvCxnSpPr>
      <xdr:spPr>
        <a:xfrm flipV="1">
          <a:off x="1066800" y="4248150"/>
          <a:ext cx="10210800" cy="3810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xdr:col>
      <xdr:colOff>85725</xdr:colOff>
      <xdr:row>27</xdr:row>
      <xdr:rowOff>85725</xdr:rowOff>
    </xdr:from>
    <xdr:to>
      <xdr:col>3</xdr:col>
      <xdr:colOff>533870</xdr:colOff>
      <xdr:row>31</xdr:row>
      <xdr:rowOff>149896</xdr:rowOff>
    </xdr:to>
    <xdr:sp macro="" textlink="">
      <xdr:nvSpPr>
        <xdr:cNvPr id="16" name="15 Rectángulo redondeado">
          <a:hlinkClick xmlns:r="http://schemas.openxmlformats.org/officeDocument/2006/relationships" r:id="rId4"/>
        </xdr:cNvPr>
        <xdr:cNvSpPr/>
      </xdr:nvSpPr>
      <xdr:spPr>
        <a:xfrm>
          <a:off x="361950" y="4438650"/>
          <a:ext cx="1676870" cy="826171"/>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3. POBLACIÓN BENEFICIARIA Y ANÁLISIS DE DEMANDA</a:t>
          </a:r>
        </a:p>
      </xdr:txBody>
    </xdr:sp>
    <xdr:clientData/>
  </xdr:twoCellAnchor>
  <xdr:twoCellAnchor>
    <xdr:from>
      <xdr:col>3</xdr:col>
      <xdr:colOff>581025</xdr:colOff>
      <xdr:row>28</xdr:row>
      <xdr:rowOff>49892</xdr:rowOff>
    </xdr:from>
    <xdr:to>
      <xdr:col>3</xdr:col>
      <xdr:colOff>2395562</xdr:colOff>
      <xdr:row>31</xdr:row>
      <xdr:rowOff>38099</xdr:rowOff>
    </xdr:to>
    <xdr:sp macro="" textlink="">
      <xdr:nvSpPr>
        <xdr:cNvPr id="17" name="16 Rectángulo redondeado"/>
        <xdr:cNvSpPr/>
      </xdr:nvSpPr>
      <xdr:spPr>
        <a:xfrm>
          <a:off x="2085975" y="4593317"/>
          <a:ext cx="1814537" cy="559707"/>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a:r>
            <a:rPr lang="es-CO" sz="1000" b="1" i="0" baseline="0">
              <a:solidFill>
                <a:sysClr val="windowText" lastClr="000000"/>
              </a:solidFill>
              <a:latin typeface="Arial Narrow" pitchFamily="34" charset="0"/>
              <a:ea typeface="+mn-ea"/>
              <a:cs typeface="+mn-cs"/>
            </a:rPr>
            <a:t>Paso 3.1. Tipificar población.</a:t>
          </a:r>
        </a:p>
        <a:p>
          <a:pPr marL="0" indent="0" algn="ctr" rtl="0" fontAlgn="base"/>
          <a:endParaRPr lang="es-CO" sz="1000" b="1" i="0" baseline="0">
            <a:solidFill>
              <a:sysClr val="windowText" lastClr="000000"/>
            </a:solidFill>
            <a:latin typeface="Arial Narrow" pitchFamily="34" charset="0"/>
            <a:ea typeface="+mn-ea"/>
            <a:cs typeface="+mn-cs"/>
          </a:endParaRPr>
        </a:p>
      </xdr:txBody>
    </xdr:sp>
    <xdr:clientData/>
  </xdr:twoCellAnchor>
  <xdr:twoCellAnchor>
    <xdr:from>
      <xdr:col>5</xdr:col>
      <xdr:colOff>858307</xdr:colOff>
      <xdr:row>28</xdr:row>
      <xdr:rowOff>31067</xdr:rowOff>
    </xdr:from>
    <xdr:to>
      <xdr:col>5</xdr:col>
      <xdr:colOff>2667859</xdr:colOff>
      <xdr:row>31</xdr:row>
      <xdr:rowOff>29823</xdr:rowOff>
    </xdr:to>
    <xdr:sp macro="" textlink="">
      <xdr:nvSpPr>
        <xdr:cNvPr id="18" name="17 Rectángulo redondeado"/>
        <xdr:cNvSpPr/>
      </xdr:nvSpPr>
      <xdr:spPr>
        <a:xfrm>
          <a:off x="6192307" y="4574492"/>
          <a:ext cx="1809552" cy="570256"/>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a:r>
            <a:rPr lang="es-CO" sz="1000" b="1" i="0" baseline="0">
              <a:solidFill>
                <a:sysClr val="windowText" lastClr="000000"/>
              </a:solidFill>
              <a:latin typeface="Arial Narrow" pitchFamily="34" charset="0"/>
              <a:ea typeface="+mn-ea"/>
              <a:cs typeface="+mn-cs"/>
            </a:rPr>
            <a:t>Paso  3.3. Establecer demanda insatisfecha</a:t>
          </a:r>
        </a:p>
      </xdr:txBody>
    </xdr:sp>
    <xdr:clientData/>
  </xdr:twoCellAnchor>
  <xdr:twoCellAnchor>
    <xdr:from>
      <xdr:col>3</xdr:col>
      <xdr:colOff>2533648</xdr:colOff>
      <xdr:row>28</xdr:row>
      <xdr:rowOff>49619</xdr:rowOff>
    </xdr:from>
    <xdr:to>
      <xdr:col>5</xdr:col>
      <xdr:colOff>711596</xdr:colOff>
      <xdr:row>31</xdr:row>
      <xdr:rowOff>24804</xdr:rowOff>
    </xdr:to>
    <xdr:sp macro="" textlink="">
      <xdr:nvSpPr>
        <xdr:cNvPr id="19" name="18 Rectángulo redondeado"/>
        <xdr:cNvSpPr/>
      </xdr:nvSpPr>
      <xdr:spPr>
        <a:xfrm>
          <a:off x="4038598" y="4593044"/>
          <a:ext cx="2006998" cy="546685"/>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a:r>
            <a:rPr lang="es-CO" sz="1000" b="1" i="0" baseline="0">
              <a:solidFill>
                <a:sysClr val="windowText" lastClr="000000"/>
              </a:solidFill>
              <a:latin typeface="Arial Narrow" pitchFamily="34" charset="0"/>
              <a:ea typeface="+mn-ea"/>
              <a:cs typeface="+mn-cs"/>
            </a:rPr>
            <a:t>Paso  3.2. Caracterizar  la población.</a:t>
          </a:r>
        </a:p>
      </xdr:txBody>
    </xdr:sp>
    <xdr:clientData/>
  </xdr:twoCellAnchor>
  <xdr:twoCellAnchor>
    <xdr:from>
      <xdr:col>5</xdr:col>
      <xdr:colOff>2841623</xdr:colOff>
      <xdr:row>28</xdr:row>
      <xdr:rowOff>58207</xdr:rowOff>
    </xdr:from>
    <xdr:to>
      <xdr:col>6</xdr:col>
      <xdr:colOff>728209</xdr:colOff>
      <xdr:row>31</xdr:row>
      <xdr:rowOff>39195</xdr:rowOff>
    </xdr:to>
    <xdr:sp macro="" textlink="">
      <xdr:nvSpPr>
        <xdr:cNvPr id="20" name="19 Rectángulo redondeado"/>
        <xdr:cNvSpPr/>
      </xdr:nvSpPr>
      <xdr:spPr>
        <a:xfrm>
          <a:off x="8175623" y="4601632"/>
          <a:ext cx="1839461" cy="552488"/>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a:r>
            <a:rPr lang="es-CO" sz="1000" b="1" i="0" baseline="0">
              <a:solidFill>
                <a:sysClr val="windowText" lastClr="000000"/>
              </a:solidFill>
              <a:latin typeface="Arial Narrow" pitchFamily="34" charset="0"/>
              <a:ea typeface="+mn-ea"/>
              <a:cs typeface="+mn-cs"/>
            </a:rPr>
            <a:t>Paso 3.4. Establecer criterios asignación bienes.</a:t>
          </a:r>
        </a:p>
        <a:p>
          <a:pPr marL="0" indent="0" algn="ctr" rtl="0" fontAlgn="base"/>
          <a:endParaRPr lang="es-CO" sz="1000" b="1" i="0" baseline="0">
            <a:solidFill>
              <a:sysClr val="windowText" lastClr="000000"/>
            </a:solidFill>
            <a:latin typeface="Arial Narrow" pitchFamily="34" charset="0"/>
            <a:ea typeface="+mn-ea"/>
            <a:cs typeface="+mn-cs"/>
          </a:endParaRPr>
        </a:p>
      </xdr:txBody>
    </xdr:sp>
    <xdr:clientData/>
  </xdr:twoCellAnchor>
  <xdr:twoCellAnchor>
    <xdr:from>
      <xdr:col>2</xdr:col>
      <xdr:colOff>76199</xdr:colOff>
      <xdr:row>32</xdr:row>
      <xdr:rowOff>95250</xdr:rowOff>
    </xdr:from>
    <xdr:to>
      <xdr:col>6</xdr:col>
      <xdr:colOff>1990725</xdr:colOff>
      <xdr:row>32</xdr:row>
      <xdr:rowOff>133349</xdr:rowOff>
    </xdr:to>
    <xdr:cxnSp macro="">
      <xdr:nvCxnSpPr>
        <xdr:cNvPr id="21" name="20 Conector recto"/>
        <xdr:cNvCxnSpPr/>
      </xdr:nvCxnSpPr>
      <xdr:spPr>
        <a:xfrm flipV="1">
          <a:off x="1057274" y="5400675"/>
          <a:ext cx="10220326" cy="38099"/>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xdr:col>
      <xdr:colOff>76200</xdr:colOff>
      <xdr:row>33</xdr:row>
      <xdr:rowOff>47625</xdr:rowOff>
    </xdr:from>
    <xdr:to>
      <xdr:col>3</xdr:col>
      <xdr:colOff>524345</xdr:colOff>
      <xdr:row>37</xdr:row>
      <xdr:rowOff>111796</xdr:rowOff>
    </xdr:to>
    <xdr:sp macro="" textlink="">
      <xdr:nvSpPr>
        <xdr:cNvPr id="22" name="21 Rectángulo redondeado">
          <a:hlinkClick xmlns:r="http://schemas.openxmlformats.org/officeDocument/2006/relationships" r:id="rId5"/>
        </xdr:cNvPr>
        <xdr:cNvSpPr/>
      </xdr:nvSpPr>
      <xdr:spPr>
        <a:xfrm>
          <a:off x="352425" y="5543550"/>
          <a:ext cx="1676870" cy="826171"/>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4. ASPECTOS TÉCNICOS</a:t>
          </a:r>
        </a:p>
      </xdr:txBody>
    </xdr:sp>
    <xdr:clientData/>
  </xdr:twoCellAnchor>
  <xdr:twoCellAnchor>
    <xdr:from>
      <xdr:col>3</xdr:col>
      <xdr:colOff>561976</xdr:colOff>
      <xdr:row>33</xdr:row>
      <xdr:rowOff>106171</xdr:rowOff>
    </xdr:from>
    <xdr:to>
      <xdr:col>3</xdr:col>
      <xdr:colOff>1986681</xdr:colOff>
      <xdr:row>36</xdr:row>
      <xdr:rowOff>161924</xdr:rowOff>
    </xdr:to>
    <xdr:sp macro="" textlink="">
      <xdr:nvSpPr>
        <xdr:cNvPr id="23" name="22 Rectángulo redondeado"/>
        <xdr:cNvSpPr/>
      </xdr:nvSpPr>
      <xdr:spPr>
        <a:xfrm>
          <a:off x="2066926" y="5602096"/>
          <a:ext cx="1424705" cy="62725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4.1. Descripcion basica de la alternativa escogida.</a:t>
          </a:r>
        </a:p>
      </xdr:txBody>
    </xdr:sp>
    <xdr:clientData/>
  </xdr:twoCellAnchor>
  <xdr:twoCellAnchor>
    <xdr:from>
      <xdr:col>4</xdr:col>
      <xdr:colOff>67732</xdr:colOff>
      <xdr:row>33</xdr:row>
      <xdr:rowOff>105123</xdr:rowOff>
    </xdr:from>
    <xdr:to>
      <xdr:col>5</xdr:col>
      <xdr:colOff>1359416</xdr:colOff>
      <xdr:row>36</xdr:row>
      <xdr:rowOff>172698</xdr:rowOff>
    </xdr:to>
    <xdr:sp macro="" textlink="">
      <xdr:nvSpPr>
        <xdr:cNvPr id="24" name="23 Rectángulo redondeado"/>
        <xdr:cNvSpPr/>
      </xdr:nvSpPr>
      <xdr:spPr>
        <a:xfrm>
          <a:off x="5316007" y="5601048"/>
          <a:ext cx="1377409" cy="639075"/>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4.3Análisis De Localización.</a:t>
          </a:r>
        </a:p>
      </xdr:txBody>
    </xdr:sp>
    <xdr:clientData/>
  </xdr:twoCellAnchor>
  <xdr:twoCellAnchor>
    <xdr:from>
      <xdr:col>3</xdr:col>
      <xdr:colOff>2162173</xdr:colOff>
      <xdr:row>33</xdr:row>
      <xdr:rowOff>126520</xdr:rowOff>
    </xdr:from>
    <xdr:to>
      <xdr:col>3</xdr:col>
      <xdr:colOff>3641238</xdr:colOff>
      <xdr:row>36</xdr:row>
      <xdr:rowOff>167680</xdr:rowOff>
    </xdr:to>
    <xdr:sp macro="" textlink="">
      <xdr:nvSpPr>
        <xdr:cNvPr id="25" name="24 Rectángulo redondeado"/>
        <xdr:cNvSpPr/>
      </xdr:nvSpPr>
      <xdr:spPr>
        <a:xfrm>
          <a:off x="3667123" y="5622445"/>
          <a:ext cx="1479065" cy="612660"/>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4.2 Estructura Analitica . Descripción Técnica de Componentes</a:t>
          </a:r>
        </a:p>
      </xdr:txBody>
    </xdr:sp>
    <xdr:clientData/>
  </xdr:twoCellAnchor>
  <xdr:twoCellAnchor>
    <xdr:from>
      <xdr:col>5</xdr:col>
      <xdr:colOff>1536699</xdr:colOff>
      <xdr:row>33</xdr:row>
      <xdr:rowOff>105832</xdr:rowOff>
    </xdr:from>
    <xdr:to>
      <xdr:col>5</xdr:col>
      <xdr:colOff>2936874</xdr:colOff>
      <xdr:row>36</xdr:row>
      <xdr:rowOff>153495</xdr:rowOff>
    </xdr:to>
    <xdr:sp macro="" textlink="">
      <xdr:nvSpPr>
        <xdr:cNvPr id="26" name="25 Rectángulo redondeado"/>
        <xdr:cNvSpPr/>
      </xdr:nvSpPr>
      <xdr:spPr>
        <a:xfrm>
          <a:off x="6870699" y="5601757"/>
          <a:ext cx="1400175" cy="61916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4.4.  Análisis de tamaño</a:t>
          </a:r>
        </a:p>
      </xdr:txBody>
    </xdr:sp>
    <xdr:clientData/>
  </xdr:twoCellAnchor>
  <xdr:twoCellAnchor>
    <xdr:from>
      <xdr:col>2</xdr:col>
      <xdr:colOff>133349</xdr:colOff>
      <xdr:row>38</xdr:row>
      <xdr:rowOff>9525</xdr:rowOff>
    </xdr:from>
    <xdr:to>
      <xdr:col>6</xdr:col>
      <xdr:colOff>1962150</xdr:colOff>
      <xdr:row>38</xdr:row>
      <xdr:rowOff>76199</xdr:rowOff>
    </xdr:to>
    <xdr:cxnSp macro="">
      <xdr:nvCxnSpPr>
        <xdr:cNvPr id="27" name="26 Conector recto"/>
        <xdr:cNvCxnSpPr/>
      </xdr:nvCxnSpPr>
      <xdr:spPr>
        <a:xfrm flipV="1">
          <a:off x="1114424" y="6457950"/>
          <a:ext cx="10134601" cy="66674"/>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xdr:col>
      <xdr:colOff>78798</xdr:colOff>
      <xdr:row>39</xdr:row>
      <xdr:rowOff>32039</xdr:rowOff>
    </xdr:from>
    <xdr:to>
      <xdr:col>3</xdr:col>
      <xdr:colOff>526943</xdr:colOff>
      <xdr:row>43</xdr:row>
      <xdr:rowOff>106507</xdr:rowOff>
    </xdr:to>
    <xdr:sp macro="" textlink="">
      <xdr:nvSpPr>
        <xdr:cNvPr id="28" name="27 Rectángulo redondeado">
          <a:hlinkClick xmlns:r="http://schemas.openxmlformats.org/officeDocument/2006/relationships" r:id="rId6"/>
        </xdr:cNvPr>
        <xdr:cNvSpPr/>
      </xdr:nvSpPr>
      <xdr:spPr>
        <a:xfrm>
          <a:off x="355023" y="6670964"/>
          <a:ext cx="1676870" cy="836468"/>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5. EVALUACIÓN DE ALTERNATIVAS</a:t>
          </a:r>
        </a:p>
      </xdr:txBody>
    </xdr:sp>
    <xdr:clientData/>
  </xdr:twoCellAnchor>
  <xdr:twoCellAnchor>
    <xdr:from>
      <xdr:col>3</xdr:col>
      <xdr:colOff>583623</xdr:colOff>
      <xdr:row>39</xdr:row>
      <xdr:rowOff>142211</xdr:rowOff>
    </xdr:from>
    <xdr:to>
      <xdr:col>3</xdr:col>
      <xdr:colOff>1776720</xdr:colOff>
      <xdr:row>42</xdr:row>
      <xdr:rowOff>176644</xdr:rowOff>
    </xdr:to>
    <xdr:sp macro="" textlink="">
      <xdr:nvSpPr>
        <xdr:cNvPr id="29" name="28 Rectángulo redondeado"/>
        <xdr:cNvSpPr/>
      </xdr:nvSpPr>
      <xdr:spPr>
        <a:xfrm>
          <a:off x="2088573" y="6781136"/>
          <a:ext cx="1193097" cy="60593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900" b="1" i="0" baseline="0">
              <a:solidFill>
                <a:sysClr val="windowText" lastClr="000000"/>
              </a:solidFill>
              <a:latin typeface="Arial Narrow" pitchFamily="34" charset="0"/>
              <a:ea typeface="+mn-ea"/>
              <a:cs typeface="+mn-cs"/>
            </a:rPr>
            <a:t>Paso 5.1 Presupuesto de Inversión</a:t>
          </a:r>
        </a:p>
      </xdr:txBody>
    </xdr:sp>
    <xdr:clientData/>
  </xdr:twoCellAnchor>
  <xdr:twoCellAnchor>
    <xdr:from>
      <xdr:col>5</xdr:col>
      <xdr:colOff>685802</xdr:colOff>
      <xdr:row>39</xdr:row>
      <xdr:rowOff>151230</xdr:rowOff>
    </xdr:from>
    <xdr:to>
      <xdr:col>5</xdr:col>
      <xdr:colOff>1848171</xdr:colOff>
      <xdr:row>43</xdr:row>
      <xdr:rowOff>6444</xdr:rowOff>
    </xdr:to>
    <xdr:sp macro="" textlink="">
      <xdr:nvSpPr>
        <xdr:cNvPr id="30" name="29 Rectángulo redondeado"/>
        <xdr:cNvSpPr/>
      </xdr:nvSpPr>
      <xdr:spPr>
        <a:xfrm>
          <a:off x="6019802" y="6790155"/>
          <a:ext cx="1162369" cy="617214"/>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indent="0" algn="ctr" defTabSz="914400" rtl="0" eaLnBrk="1" fontAlgn="base" latinLnBrk="0" hangingPunct="1">
            <a:lnSpc>
              <a:spcPct val="100000"/>
            </a:lnSpc>
            <a:spcBef>
              <a:spcPts val="0"/>
            </a:spcBef>
            <a:spcAft>
              <a:spcPts val="0"/>
            </a:spcAft>
            <a:buClrTx/>
            <a:buSzTx/>
            <a:buFontTx/>
            <a:buNone/>
            <a:tabLst/>
            <a:defRPr/>
          </a:pPr>
          <a:r>
            <a:rPr lang="es-CO" sz="900" b="1" i="0" baseline="0">
              <a:solidFill>
                <a:sysClr val="windowText" lastClr="000000"/>
              </a:solidFill>
              <a:latin typeface="Arial Narrow" pitchFamily="34" charset="0"/>
              <a:ea typeface="+mn-ea"/>
              <a:cs typeface="+mn-cs"/>
            </a:rPr>
            <a:t>Paso 5.4.  Cuantificacion de Empleo Indirecto.</a:t>
          </a:r>
          <a:endParaRPr lang="es-ES" sz="900" b="1" i="0" baseline="0">
            <a:solidFill>
              <a:sysClr val="windowText" lastClr="000000"/>
            </a:solidFill>
            <a:latin typeface="Arial Narrow" pitchFamily="34" charset="0"/>
            <a:ea typeface="+mn-ea"/>
            <a:cs typeface="+mn-cs"/>
          </a:endParaRPr>
        </a:p>
        <a:p>
          <a:pPr marL="0" indent="0" algn="ctr" rtl="0" fontAlgn="base"/>
          <a:endParaRPr lang="es-CO" sz="900" b="1" i="0" baseline="0">
            <a:solidFill>
              <a:sysClr val="windowText" lastClr="000000"/>
            </a:solidFill>
            <a:latin typeface="Arial Narrow" pitchFamily="34" charset="0"/>
            <a:ea typeface="+mn-ea"/>
            <a:cs typeface="+mn-cs"/>
          </a:endParaRPr>
        </a:p>
      </xdr:txBody>
    </xdr:sp>
    <xdr:clientData/>
  </xdr:twoCellAnchor>
  <xdr:twoCellAnchor>
    <xdr:from>
      <xdr:col>3</xdr:col>
      <xdr:colOff>3221116</xdr:colOff>
      <xdr:row>39</xdr:row>
      <xdr:rowOff>171416</xdr:rowOff>
    </xdr:from>
    <xdr:to>
      <xdr:col>5</xdr:col>
      <xdr:colOff>544751</xdr:colOff>
      <xdr:row>43</xdr:row>
      <xdr:rowOff>1424</xdr:rowOff>
    </xdr:to>
    <xdr:sp macro="" textlink="">
      <xdr:nvSpPr>
        <xdr:cNvPr id="31" name="30 Rectángulo redondeado"/>
        <xdr:cNvSpPr/>
      </xdr:nvSpPr>
      <xdr:spPr>
        <a:xfrm>
          <a:off x="4726066" y="6810341"/>
          <a:ext cx="1152685" cy="592008"/>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900" b="1" i="0" baseline="0">
              <a:solidFill>
                <a:sysClr val="windowText" lastClr="000000"/>
              </a:solidFill>
              <a:latin typeface="Arial Narrow" pitchFamily="34" charset="0"/>
              <a:ea typeface="+mn-ea"/>
              <a:cs typeface="+mn-cs"/>
            </a:rPr>
            <a:t>Paso 5.3. Aplicación Análisis Costo Eficiencia</a:t>
          </a:r>
        </a:p>
      </xdr:txBody>
    </xdr:sp>
    <xdr:clientData/>
  </xdr:twoCellAnchor>
  <xdr:twoCellAnchor>
    <xdr:from>
      <xdr:col>5</xdr:col>
      <xdr:colOff>1995537</xdr:colOff>
      <xdr:row>39</xdr:row>
      <xdr:rowOff>152400</xdr:rowOff>
    </xdr:from>
    <xdr:to>
      <xdr:col>5</xdr:col>
      <xdr:colOff>3129012</xdr:colOff>
      <xdr:row>43</xdr:row>
      <xdr:rowOff>9525</xdr:rowOff>
    </xdr:to>
    <xdr:sp macro="" textlink="">
      <xdr:nvSpPr>
        <xdr:cNvPr id="32" name="31 Rectángulo redondeado"/>
        <xdr:cNvSpPr/>
      </xdr:nvSpPr>
      <xdr:spPr>
        <a:xfrm>
          <a:off x="7329537" y="6791325"/>
          <a:ext cx="1133475" cy="619125"/>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900" b="1" i="0" baseline="0">
              <a:solidFill>
                <a:sysClr val="windowText" lastClr="000000"/>
              </a:solidFill>
              <a:latin typeface="Arial Narrow" pitchFamily="34" charset="0"/>
              <a:ea typeface="+mn-ea"/>
              <a:cs typeface="+mn-cs"/>
            </a:rPr>
            <a:t>Paso 5.5 Priorizacion de alternativas por multiples factores. </a:t>
          </a:r>
        </a:p>
      </xdr:txBody>
    </xdr:sp>
    <xdr:clientData/>
  </xdr:twoCellAnchor>
  <xdr:twoCellAnchor>
    <xdr:from>
      <xdr:col>2</xdr:col>
      <xdr:colOff>2597</xdr:colOff>
      <xdr:row>44</xdr:row>
      <xdr:rowOff>47625</xdr:rowOff>
    </xdr:from>
    <xdr:to>
      <xdr:col>6</xdr:col>
      <xdr:colOff>2019300</xdr:colOff>
      <xdr:row>44</xdr:row>
      <xdr:rowOff>94383</xdr:rowOff>
    </xdr:to>
    <xdr:cxnSp macro="">
      <xdr:nvCxnSpPr>
        <xdr:cNvPr id="33" name="32 Conector recto"/>
        <xdr:cNvCxnSpPr/>
      </xdr:nvCxnSpPr>
      <xdr:spPr>
        <a:xfrm flipV="1">
          <a:off x="983672" y="7639050"/>
          <a:ext cx="10322503" cy="46758"/>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xdr:col>
      <xdr:colOff>116032</xdr:colOff>
      <xdr:row>45</xdr:row>
      <xdr:rowOff>86591</xdr:rowOff>
    </xdr:from>
    <xdr:to>
      <xdr:col>3</xdr:col>
      <xdr:colOff>564177</xdr:colOff>
      <xdr:row>49</xdr:row>
      <xdr:rowOff>161059</xdr:rowOff>
    </xdr:to>
    <xdr:sp macro="" textlink="">
      <xdr:nvSpPr>
        <xdr:cNvPr id="34" name="33 Rectángulo redondeado">
          <a:hlinkClick xmlns:r="http://schemas.openxmlformats.org/officeDocument/2006/relationships" r:id="rId7"/>
        </xdr:cNvPr>
        <xdr:cNvSpPr/>
      </xdr:nvSpPr>
      <xdr:spPr>
        <a:xfrm>
          <a:off x="392257" y="7868516"/>
          <a:ext cx="1676870" cy="836468"/>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6. ESQUEMA INSTITUCIONAL </a:t>
          </a:r>
        </a:p>
      </xdr:txBody>
    </xdr:sp>
    <xdr:clientData/>
  </xdr:twoCellAnchor>
  <xdr:twoCellAnchor>
    <xdr:from>
      <xdr:col>3</xdr:col>
      <xdr:colOff>649432</xdr:colOff>
      <xdr:row>46</xdr:row>
      <xdr:rowOff>16987</xdr:rowOff>
    </xdr:from>
    <xdr:to>
      <xdr:col>3</xdr:col>
      <xdr:colOff>2463969</xdr:colOff>
      <xdr:row>49</xdr:row>
      <xdr:rowOff>12121</xdr:rowOff>
    </xdr:to>
    <xdr:sp macro="" textlink="">
      <xdr:nvSpPr>
        <xdr:cNvPr id="35" name="34 Rectángulo redondeado"/>
        <xdr:cNvSpPr/>
      </xdr:nvSpPr>
      <xdr:spPr>
        <a:xfrm>
          <a:off x="2154382" y="7989412"/>
          <a:ext cx="1814537" cy="566634"/>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6.1.  Definición Marco Institucional Del Proyecto</a:t>
          </a:r>
        </a:p>
      </xdr:txBody>
    </xdr:sp>
    <xdr:clientData/>
  </xdr:twoCellAnchor>
  <xdr:twoCellAnchor>
    <xdr:from>
      <xdr:col>5</xdr:col>
      <xdr:colOff>2993639</xdr:colOff>
      <xdr:row>46</xdr:row>
      <xdr:rowOff>17212</xdr:rowOff>
    </xdr:from>
    <xdr:to>
      <xdr:col>6</xdr:col>
      <xdr:colOff>1162050</xdr:colOff>
      <xdr:row>49</xdr:row>
      <xdr:rowOff>22895</xdr:rowOff>
    </xdr:to>
    <xdr:sp macro="" textlink="">
      <xdr:nvSpPr>
        <xdr:cNvPr id="36" name="35 Rectángulo redondeado"/>
        <xdr:cNvSpPr/>
      </xdr:nvSpPr>
      <xdr:spPr>
        <a:xfrm>
          <a:off x="8327639" y="7989637"/>
          <a:ext cx="2121286" cy="57718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6.4.  Modalidad Institucional En La Operación</a:t>
          </a:r>
        </a:p>
      </xdr:txBody>
    </xdr:sp>
    <xdr:clientData/>
  </xdr:twoCellAnchor>
  <xdr:twoCellAnchor>
    <xdr:from>
      <xdr:col>5</xdr:col>
      <xdr:colOff>897080</xdr:colOff>
      <xdr:row>46</xdr:row>
      <xdr:rowOff>35764</xdr:rowOff>
    </xdr:from>
    <xdr:to>
      <xdr:col>5</xdr:col>
      <xdr:colOff>2904078</xdr:colOff>
      <xdr:row>49</xdr:row>
      <xdr:rowOff>17876</xdr:rowOff>
    </xdr:to>
    <xdr:sp macro="" textlink="">
      <xdr:nvSpPr>
        <xdr:cNvPr id="37" name="36 Rectángulo redondeado"/>
        <xdr:cNvSpPr/>
      </xdr:nvSpPr>
      <xdr:spPr>
        <a:xfrm>
          <a:off x="6231080" y="8008189"/>
          <a:ext cx="2006998" cy="553612"/>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6.3. Modalidad Institucional En Ejecución </a:t>
          </a:r>
        </a:p>
      </xdr:txBody>
    </xdr:sp>
    <xdr:clientData/>
  </xdr:twoCellAnchor>
  <xdr:twoCellAnchor>
    <xdr:from>
      <xdr:col>2</xdr:col>
      <xdr:colOff>58881</xdr:colOff>
      <xdr:row>50</xdr:row>
      <xdr:rowOff>180975</xdr:rowOff>
    </xdr:from>
    <xdr:to>
      <xdr:col>6</xdr:col>
      <xdr:colOff>1981200</xdr:colOff>
      <xdr:row>51</xdr:row>
      <xdr:rowOff>34635</xdr:rowOff>
    </xdr:to>
    <xdr:cxnSp macro="">
      <xdr:nvCxnSpPr>
        <xdr:cNvPr id="38" name="37 Conector recto"/>
        <xdr:cNvCxnSpPr/>
      </xdr:nvCxnSpPr>
      <xdr:spPr>
        <a:xfrm flipV="1">
          <a:off x="1039956" y="8915400"/>
          <a:ext cx="10228119" cy="4416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xdr:col>
      <xdr:colOff>119495</xdr:colOff>
      <xdr:row>64</xdr:row>
      <xdr:rowOff>49357</xdr:rowOff>
    </xdr:from>
    <xdr:to>
      <xdr:col>3</xdr:col>
      <xdr:colOff>567640</xdr:colOff>
      <xdr:row>68</xdr:row>
      <xdr:rowOff>123825</xdr:rowOff>
    </xdr:to>
    <xdr:sp macro="" textlink="">
      <xdr:nvSpPr>
        <xdr:cNvPr id="39" name="38 Rectángulo redondeado">
          <a:hlinkClick xmlns:r="http://schemas.openxmlformats.org/officeDocument/2006/relationships" r:id="rId8"/>
        </xdr:cNvPr>
        <xdr:cNvSpPr/>
      </xdr:nvSpPr>
      <xdr:spPr>
        <a:xfrm>
          <a:off x="395720" y="11384107"/>
          <a:ext cx="1676870" cy="836468"/>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9. CRONOGRAMA</a:t>
          </a:r>
        </a:p>
      </xdr:txBody>
    </xdr:sp>
    <xdr:clientData/>
  </xdr:twoCellAnchor>
  <xdr:twoCellAnchor>
    <xdr:from>
      <xdr:col>3</xdr:col>
      <xdr:colOff>901602</xdr:colOff>
      <xdr:row>64</xdr:row>
      <xdr:rowOff>189528</xdr:rowOff>
    </xdr:from>
    <xdr:to>
      <xdr:col>3</xdr:col>
      <xdr:colOff>2914650</xdr:colOff>
      <xdr:row>68</xdr:row>
      <xdr:rowOff>4711</xdr:rowOff>
    </xdr:to>
    <xdr:sp macro="" textlink="">
      <xdr:nvSpPr>
        <xdr:cNvPr id="40" name="39 Rectángulo redondeado"/>
        <xdr:cNvSpPr/>
      </xdr:nvSpPr>
      <xdr:spPr>
        <a:xfrm>
          <a:off x="2406552" y="11590953"/>
          <a:ext cx="2013048" cy="57718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9.1. Generar cronograma de actividades.</a:t>
          </a:r>
        </a:p>
      </xdr:txBody>
    </xdr:sp>
    <xdr:clientData/>
  </xdr:twoCellAnchor>
  <xdr:twoCellAnchor>
    <xdr:from>
      <xdr:col>1</xdr:col>
      <xdr:colOff>158461</xdr:colOff>
      <xdr:row>52</xdr:row>
      <xdr:rowOff>10390</xdr:rowOff>
    </xdr:from>
    <xdr:to>
      <xdr:col>3</xdr:col>
      <xdr:colOff>606606</xdr:colOff>
      <xdr:row>56</xdr:row>
      <xdr:rowOff>84858</xdr:rowOff>
    </xdr:to>
    <xdr:sp macro="" textlink="">
      <xdr:nvSpPr>
        <xdr:cNvPr id="41" name="40 Rectángulo redondeado">
          <a:hlinkClick xmlns:r="http://schemas.openxmlformats.org/officeDocument/2006/relationships" r:id="rId9"/>
        </xdr:cNvPr>
        <xdr:cNvSpPr/>
      </xdr:nvSpPr>
      <xdr:spPr>
        <a:xfrm>
          <a:off x="434686" y="9125815"/>
          <a:ext cx="1676870" cy="836468"/>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7. FINANCIACIÓN  </a:t>
          </a:r>
        </a:p>
      </xdr:txBody>
    </xdr:sp>
    <xdr:clientData/>
  </xdr:twoCellAnchor>
  <xdr:twoCellAnchor>
    <xdr:from>
      <xdr:col>3</xdr:col>
      <xdr:colOff>691861</xdr:colOff>
      <xdr:row>52</xdr:row>
      <xdr:rowOff>140811</xdr:rowOff>
    </xdr:from>
    <xdr:to>
      <xdr:col>3</xdr:col>
      <xdr:colOff>2705100</xdr:colOff>
      <xdr:row>55</xdr:row>
      <xdr:rowOff>135945</xdr:rowOff>
    </xdr:to>
    <xdr:sp macro="" textlink="">
      <xdr:nvSpPr>
        <xdr:cNvPr id="42" name="41 Rectángulo redondeado"/>
        <xdr:cNvSpPr/>
      </xdr:nvSpPr>
      <xdr:spPr>
        <a:xfrm>
          <a:off x="2196811" y="9256236"/>
          <a:ext cx="2013239" cy="566634"/>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7.1. Establecer El Flujo Financiero Del Proyecto</a:t>
          </a:r>
        </a:p>
      </xdr:txBody>
    </xdr:sp>
    <xdr:clientData/>
  </xdr:twoCellAnchor>
  <xdr:twoCellAnchor>
    <xdr:from>
      <xdr:col>3</xdr:col>
      <xdr:colOff>2892134</xdr:colOff>
      <xdr:row>52</xdr:row>
      <xdr:rowOff>159588</xdr:rowOff>
    </xdr:from>
    <xdr:to>
      <xdr:col>5</xdr:col>
      <xdr:colOff>1070082</xdr:colOff>
      <xdr:row>55</xdr:row>
      <xdr:rowOff>141700</xdr:rowOff>
    </xdr:to>
    <xdr:sp macro="" textlink="">
      <xdr:nvSpPr>
        <xdr:cNvPr id="43" name="42 Rectángulo redondeado"/>
        <xdr:cNvSpPr/>
      </xdr:nvSpPr>
      <xdr:spPr>
        <a:xfrm>
          <a:off x="4397084" y="9275013"/>
          <a:ext cx="2006998" cy="553612"/>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7.2. Establecer Fuente Y Esquema De Financiación</a:t>
          </a:r>
        </a:p>
        <a:p>
          <a:pPr marL="0" indent="0" algn="ctr" rtl="0" fontAlgn="base"/>
          <a:endParaRPr lang="es-CO" sz="1000" b="1" i="0" baseline="0">
            <a:solidFill>
              <a:sysClr val="windowText" lastClr="000000"/>
            </a:solidFill>
            <a:latin typeface="Arial Narrow" pitchFamily="34" charset="0"/>
            <a:ea typeface="+mn-ea"/>
            <a:cs typeface="+mn-cs"/>
          </a:endParaRPr>
        </a:p>
      </xdr:txBody>
    </xdr:sp>
    <xdr:clientData/>
  </xdr:twoCellAnchor>
  <xdr:twoCellAnchor>
    <xdr:from>
      <xdr:col>1</xdr:col>
      <xdr:colOff>634710</xdr:colOff>
      <xdr:row>56</xdr:row>
      <xdr:rowOff>171450</xdr:rowOff>
    </xdr:from>
    <xdr:to>
      <xdr:col>6</xdr:col>
      <xdr:colOff>2000250</xdr:colOff>
      <xdr:row>57</xdr:row>
      <xdr:rowOff>34634</xdr:rowOff>
    </xdr:to>
    <xdr:cxnSp macro="">
      <xdr:nvCxnSpPr>
        <xdr:cNvPr id="44" name="43 Conector recto"/>
        <xdr:cNvCxnSpPr/>
      </xdr:nvCxnSpPr>
      <xdr:spPr>
        <a:xfrm flipV="1">
          <a:off x="910935" y="10048875"/>
          <a:ext cx="10376190" cy="53684"/>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xdr:col>
      <xdr:colOff>136813</xdr:colOff>
      <xdr:row>57</xdr:row>
      <xdr:rowOff>157596</xdr:rowOff>
    </xdr:from>
    <xdr:to>
      <xdr:col>3</xdr:col>
      <xdr:colOff>584958</xdr:colOff>
      <xdr:row>62</xdr:row>
      <xdr:rowOff>41564</xdr:rowOff>
    </xdr:to>
    <xdr:sp macro="" textlink="">
      <xdr:nvSpPr>
        <xdr:cNvPr id="45" name="44 Rectángulo redondeado">
          <a:hlinkClick xmlns:r="http://schemas.openxmlformats.org/officeDocument/2006/relationships" r:id="rId10"/>
        </xdr:cNvPr>
        <xdr:cNvSpPr/>
      </xdr:nvSpPr>
      <xdr:spPr>
        <a:xfrm>
          <a:off x="413038" y="10225521"/>
          <a:ext cx="1676870" cy="836468"/>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8. MARCO LÓGICO  </a:t>
          </a:r>
        </a:p>
      </xdr:txBody>
    </xdr:sp>
    <xdr:clientData/>
  </xdr:twoCellAnchor>
  <xdr:twoCellAnchor>
    <xdr:from>
      <xdr:col>3</xdr:col>
      <xdr:colOff>755938</xdr:colOff>
      <xdr:row>58</xdr:row>
      <xdr:rowOff>87992</xdr:rowOff>
    </xdr:from>
    <xdr:to>
      <xdr:col>3</xdr:col>
      <xdr:colOff>2790825</xdr:colOff>
      <xdr:row>61</xdr:row>
      <xdr:rowOff>83126</xdr:rowOff>
    </xdr:to>
    <xdr:sp macro="" textlink="">
      <xdr:nvSpPr>
        <xdr:cNvPr id="46" name="45 Rectángulo redondeado"/>
        <xdr:cNvSpPr/>
      </xdr:nvSpPr>
      <xdr:spPr>
        <a:xfrm>
          <a:off x="2260888" y="10346417"/>
          <a:ext cx="2034887" cy="566634"/>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8.1.     Generar La Estructura Analítica Del Proyecto</a:t>
          </a:r>
        </a:p>
      </xdr:txBody>
    </xdr:sp>
    <xdr:clientData/>
  </xdr:twoCellAnchor>
  <xdr:twoCellAnchor>
    <xdr:from>
      <xdr:col>1</xdr:col>
      <xdr:colOff>632112</xdr:colOff>
      <xdr:row>63</xdr:row>
      <xdr:rowOff>76200</xdr:rowOff>
    </xdr:from>
    <xdr:to>
      <xdr:col>6</xdr:col>
      <xdr:colOff>2028825</xdr:colOff>
      <xdr:row>63</xdr:row>
      <xdr:rowOff>115165</xdr:rowOff>
    </xdr:to>
    <xdr:cxnSp macro="">
      <xdr:nvCxnSpPr>
        <xdr:cNvPr id="50" name="49 Conector recto"/>
        <xdr:cNvCxnSpPr/>
      </xdr:nvCxnSpPr>
      <xdr:spPr>
        <a:xfrm flipV="1">
          <a:off x="908337" y="11220450"/>
          <a:ext cx="10407363" cy="38965"/>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2562225</xdr:colOff>
      <xdr:row>46</xdr:row>
      <xdr:rowOff>47625</xdr:rowOff>
    </xdr:from>
    <xdr:to>
      <xdr:col>5</xdr:col>
      <xdr:colOff>740173</xdr:colOff>
      <xdr:row>49</xdr:row>
      <xdr:rowOff>29737</xdr:rowOff>
    </xdr:to>
    <xdr:sp macro="" textlink="">
      <xdr:nvSpPr>
        <xdr:cNvPr id="53" name="52 Rectángulo redondeado"/>
        <xdr:cNvSpPr/>
      </xdr:nvSpPr>
      <xdr:spPr>
        <a:xfrm>
          <a:off x="4067175" y="8020050"/>
          <a:ext cx="2006998" cy="553612"/>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6.2. Analisis del  Marco Legal.</a:t>
          </a:r>
        </a:p>
      </xdr:txBody>
    </xdr:sp>
    <xdr:clientData/>
  </xdr:twoCellAnchor>
  <xdr:twoCellAnchor>
    <xdr:from>
      <xdr:col>3</xdr:col>
      <xdr:colOff>1924051</xdr:colOff>
      <xdr:row>39</xdr:row>
      <xdr:rowOff>170251</xdr:rowOff>
    </xdr:from>
    <xdr:to>
      <xdr:col>3</xdr:col>
      <xdr:colOff>3089329</xdr:colOff>
      <xdr:row>43</xdr:row>
      <xdr:rowOff>14184</xdr:rowOff>
    </xdr:to>
    <xdr:sp macro="" textlink="">
      <xdr:nvSpPr>
        <xdr:cNvPr id="54" name="53 Rectángulo redondeado"/>
        <xdr:cNvSpPr/>
      </xdr:nvSpPr>
      <xdr:spPr>
        <a:xfrm>
          <a:off x="3429001" y="6809176"/>
          <a:ext cx="1165278" cy="60593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900" b="1" i="0" baseline="0">
              <a:solidFill>
                <a:sysClr val="windowText" lastClr="000000"/>
              </a:solidFill>
              <a:latin typeface="Arial Narrow" pitchFamily="34" charset="0"/>
              <a:ea typeface="+mn-ea"/>
              <a:cs typeface="+mn-cs"/>
            </a:rPr>
            <a:t>Paso 5.1  Identificacion de costos</a:t>
          </a:r>
        </a:p>
      </xdr:txBody>
    </xdr:sp>
    <xdr:clientData/>
  </xdr:twoCellAnchor>
  <xdr:twoCellAnchor>
    <xdr:from>
      <xdr:col>1</xdr:col>
      <xdr:colOff>133350</xdr:colOff>
      <xdr:row>70</xdr:row>
      <xdr:rowOff>171450</xdr:rowOff>
    </xdr:from>
    <xdr:to>
      <xdr:col>3</xdr:col>
      <xdr:colOff>581495</xdr:colOff>
      <xdr:row>75</xdr:row>
      <xdr:rowOff>36368</xdr:rowOff>
    </xdr:to>
    <xdr:sp macro="" textlink="">
      <xdr:nvSpPr>
        <xdr:cNvPr id="55" name="54 Rectángulo redondeado">
          <a:hlinkClick xmlns:r="http://schemas.openxmlformats.org/officeDocument/2006/relationships" r:id="rId11"/>
        </xdr:cNvPr>
        <xdr:cNvSpPr/>
      </xdr:nvSpPr>
      <xdr:spPr>
        <a:xfrm>
          <a:off x="409575" y="12715875"/>
          <a:ext cx="1676870" cy="836468"/>
        </a:xfrm>
        <a:prstGeom prst="roundRect">
          <a:avLst/>
        </a:prstGeom>
        <a:solidFill>
          <a:schemeClr val="bg1"/>
        </a:solidFill>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marL="0" indent="0" algn="ctr"/>
          <a:r>
            <a:rPr lang="es-CO" sz="1100" b="1">
              <a:solidFill>
                <a:sysClr val="windowText" lastClr="000000"/>
              </a:solidFill>
              <a:latin typeface="Arial Narrow" pitchFamily="34" charset="0"/>
              <a:ea typeface="+mn-ea"/>
              <a:cs typeface="+mn-cs"/>
            </a:rPr>
            <a:t>10. EVALUACIÓN INTEGRAL DEL PROYECTO</a:t>
          </a:r>
        </a:p>
      </xdr:txBody>
    </xdr:sp>
    <xdr:clientData/>
  </xdr:twoCellAnchor>
  <xdr:twoCellAnchor>
    <xdr:from>
      <xdr:col>3</xdr:col>
      <xdr:colOff>982132</xdr:colOff>
      <xdr:row>71</xdr:row>
      <xdr:rowOff>83021</xdr:rowOff>
    </xdr:from>
    <xdr:to>
      <xdr:col>3</xdr:col>
      <xdr:colOff>2995180</xdr:colOff>
      <xdr:row>74</xdr:row>
      <xdr:rowOff>79179</xdr:rowOff>
    </xdr:to>
    <xdr:sp macro="" textlink="">
      <xdr:nvSpPr>
        <xdr:cNvPr id="56" name="55 Rectángulo redondeado"/>
        <xdr:cNvSpPr/>
      </xdr:nvSpPr>
      <xdr:spPr>
        <a:xfrm>
          <a:off x="2487082" y="12827471"/>
          <a:ext cx="2013048" cy="57718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10.1. Análisis Integral del Proyecto </a:t>
          </a:r>
        </a:p>
      </xdr:txBody>
    </xdr:sp>
    <xdr:clientData/>
  </xdr:twoCellAnchor>
  <xdr:twoCellAnchor>
    <xdr:from>
      <xdr:col>1</xdr:col>
      <xdr:colOff>542925</xdr:colOff>
      <xdr:row>69</xdr:row>
      <xdr:rowOff>104775</xdr:rowOff>
    </xdr:from>
    <xdr:to>
      <xdr:col>6</xdr:col>
      <xdr:colOff>1939638</xdr:colOff>
      <xdr:row>69</xdr:row>
      <xdr:rowOff>143740</xdr:rowOff>
    </xdr:to>
    <xdr:cxnSp macro="">
      <xdr:nvCxnSpPr>
        <xdr:cNvPr id="58" name="57 Conector recto"/>
        <xdr:cNvCxnSpPr/>
      </xdr:nvCxnSpPr>
      <xdr:spPr>
        <a:xfrm flipV="1">
          <a:off x="819150" y="12458700"/>
          <a:ext cx="10407363" cy="38965"/>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5</xdr:col>
      <xdr:colOff>3038475</xdr:colOff>
      <xdr:row>33</xdr:row>
      <xdr:rowOff>114300</xdr:rowOff>
    </xdr:from>
    <xdr:to>
      <xdr:col>6</xdr:col>
      <xdr:colOff>485775</xdr:colOff>
      <xdr:row>36</xdr:row>
      <xdr:rowOff>161963</xdr:rowOff>
    </xdr:to>
    <xdr:sp macro="" textlink="">
      <xdr:nvSpPr>
        <xdr:cNvPr id="59" name="58 Rectángulo redondeado"/>
        <xdr:cNvSpPr/>
      </xdr:nvSpPr>
      <xdr:spPr>
        <a:xfrm>
          <a:off x="8372475" y="5610225"/>
          <a:ext cx="1400175" cy="61916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4.5.  Análisis Ambiental</a:t>
          </a:r>
        </a:p>
      </xdr:txBody>
    </xdr:sp>
    <xdr:clientData/>
  </xdr:twoCellAnchor>
  <xdr:twoCellAnchor>
    <xdr:from>
      <xdr:col>6</xdr:col>
      <xdr:colOff>638175</xdr:colOff>
      <xdr:row>33</xdr:row>
      <xdr:rowOff>123825</xdr:rowOff>
    </xdr:from>
    <xdr:to>
      <xdr:col>6</xdr:col>
      <xdr:colOff>2038350</xdr:colOff>
      <xdr:row>36</xdr:row>
      <xdr:rowOff>171488</xdr:rowOff>
    </xdr:to>
    <xdr:sp macro="" textlink="">
      <xdr:nvSpPr>
        <xdr:cNvPr id="60" name="59 Rectángulo redondeado"/>
        <xdr:cNvSpPr/>
      </xdr:nvSpPr>
      <xdr:spPr>
        <a:xfrm>
          <a:off x="9925050" y="5619750"/>
          <a:ext cx="1400175" cy="619163"/>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1000" b="1" i="0" baseline="0">
              <a:solidFill>
                <a:sysClr val="windowText" lastClr="000000"/>
              </a:solidFill>
              <a:latin typeface="Arial Narrow" pitchFamily="34" charset="0"/>
              <a:ea typeface="+mn-ea"/>
              <a:cs typeface="+mn-cs"/>
            </a:rPr>
            <a:t>Paso 4.4.  Análisis de Riesgos</a:t>
          </a:r>
        </a:p>
      </xdr:txBody>
    </xdr:sp>
    <xdr:clientData/>
  </xdr:twoCellAnchor>
  <xdr:twoCellAnchor>
    <xdr:from>
      <xdr:col>6</xdr:col>
      <xdr:colOff>695324</xdr:colOff>
      <xdr:row>39</xdr:row>
      <xdr:rowOff>152400</xdr:rowOff>
    </xdr:from>
    <xdr:to>
      <xdr:col>6</xdr:col>
      <xdr:colOff>1828799</xdr:colOff>
      <xdr:row>43</xdr:row>
      <xdr:rowOff>9525</xdr:rowOff>
    </xdr:to>
    <xdr:sp macro="" textlink="">
      <xdr:nvSpPr>
        <xdr:cNvPr id="57" name="56 Rectángulo redondeado"/>
        <xdr:cNvSpPr/>
      </xdr:nvSpPr>
      <xdr:spPr>
        <a:xfrm>
          <a:off x="9982199" y="6791325"/>
          <a:ext cx="1133475" cy="619125"/>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900" b="1" i="0" baseline="0">
              <a:solidFill>
                <a:sysClr val="windowText" lastClr="000000"/>
              </a:solidFill>
              <a:latin typeface="Arial Narrow" pitchFamily="34" charset="0"/>
              <a:ea typeface="+mn-ea"/>
              <a:cs typeface="+mn-cs"/>
            </a:rPr>
            <a:t>Paso 5.7 Establecer el Costo Beneficio (ACB) </a:t>
          </a:r>
          <a:endParaRPr lang="es-ES" sz="900" b="1" i="0" baseline="0">
            <a:solidFill>
              <a:sysClr val="windowText" lastClr="000000"/>
            </a:solidFill>
            <a:latin typeface="Arial Narrow" pitchFamily="34" charset="0"/>
            <a:ea typeface="+mn-ea"/>
            <a:cs typeface="+mn-cs"/>
          </a:endParaRPr>
        </a:p>
      </xdr:txBody>
    </xdr:sp>
    <xdr:clientData/>
  </xdr:twoCellAnchor>
  <xdr:twoCellAnchor>
    <xdr:from>
      <xdr:col>5</xdr:col>
      <xdr:colOff>3324224</xdr:colOff>
      <xdr:row>39</xdr:row>
      <xdr:rowOff>142875</xdr:rowOff>
    </xdr:from>
    <xdr:to>
      <xdr:col>6</xdr:col>
      <xdr:colOff>504824</xdr:colOff>
      <xdr:row>43</xdr:row>
      <xdr:rowOff>0</xdr:rowOff>
    </xdr:to>
    <xdr:sp macro="" textlink="">
      <xdr:nvSpPr>
        <xdr:cNvPr id="61" name="60 Rectángulo redondeado"/>
        <xdr:cNvSpPr/>
      </xdr:nvSpPr>
      <xdr:spPr>
        <a:xfrm>
          <a:off x="8658224" y="6781800"/>
          <a:ext cx="1133475" cy="619125"/>
        </a:xfrm>
        <a:prstGeom prst="roundRect">
          <a:avLst/>
        </a:prstGeom>
        <a:solidFill>
          <a:sysClr val="window" lastClr="FFFFFF"/>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rtl="0" fontAlgn="base"/>
          <a:r>
            <a:rPr lang="es-CO" sz="900" b="1" i="0" baseline="0">
              <a:solidFill>
                <a:sysClr val="windowText" lastClr="000000"/>
              </a:solidFill>
              <a:latin typeface="Arial Narrow" pitchFamily="34" charset="0"/>
              <a:ea typeface="+mn-ea"/>
              <a:cs typeface="+mn-cs"/>
            </a:rPr>
            <a:t>Paso 5.6 Desarrollo de la alternativa seleccionada.</a:t>
          </a:r>
        </a:p>
      </xdr:txBody>
    </xdr:sp>
    <xdr:clientData/>
  </xdr:twoCellAnchor>
  <xdr:twoCellAnchor editAs="oneCell">
    <xdr:from>
      <xdr:col>1</xdr:col>
      <xdr:colOff>295275</xdr:colOff>
      <xdr:row>2</xdr:row>
      <xdr:rowOff>19050</xdr:rowOff>
    </xdr:from>
    <xdr:to>
      <xdr:col>3</xdr:col>
      <xdr:colOff>342900</xdr:colOff>
      <xdr:row>4</xdr:row>
      <xdr:rowOff>257175</xdr:rowOff>
    </xdr:to>
    <xdr:pic>
      <xdr:nvPicPr>
        <xdr:cNvPr id="62" name="61 Imagen"/>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571500" y="276225"/>
          <a:ext cx="1276350" cy="7429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759617</xdr:colOff>
      <xdr:row>47</xdr:row>
      <xdr:rowOff>178594</xdr:rowOff>
    </xdr:from>
    <xdr:to>
      <xdr:col>16</xdr:col>
      <xdr:colOff>83343</xdr:colOff>
      <xdr:row>52</xdr:row>
      <xdr:rowOff>2381</xdr:rowOff>
    </xdr:to>
    <xdr:sp macro="" textlink="">
      <xdr:nvSpPr>
        <xdr:cNvPr id="18" name="17 Rectángulo">
          <a:hlinkClick xmlns:r="http://schemas.openxmlformats.org/officeDocument/2006/relationships" r:id="rId1"/>
        </xdr:cNvPr>
        <xdr:cNvSpPr/>
      </xdr:nvSpPr>
      <xdr:spPr>
        <a:xfrm>
          <a:off x="10987086" y="4524375"/>
          <a:ext cx="835820" cy="1883569"/>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9524</xdr:colOff>
      <xdr:row>55</xdr:row>
      <xdr:rowOff>9525</xdr:rowOff>
    </xdr:from>
    <xdr:to>
      <xdr:col>16</xdr:col>
      <xdr:colOff>38100</xdr:colOff>
      <xdr:row>59</xdr:row>
      <xdr:rowOff>9525</xdr:rowOff>
    </xdr:to>
    <xdr:sp macro="" textlink="">
      <xdr:nvSpPr>
        <xdr:cNvPr id="37" name="36 Rectángulo">
          <a:hlinkClick xmlns:r="http://schemas.openxmlformats.org/officeDocument/2006/relationships" r:id="rId2"/>
        </xdr:cNvPr>
        <xdr:cNvSpPr/>
      </xdr:nvSpPr>
      <xdr:spPr>
        <a:xfrm>
          <a:off x="10906124" y="12696825"/>
          <a:ext cx="781051" cy="172402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0</xdr:colOff>
      <xdr:row>62</xdr:row>
      <xdr:rowOff>0</xdr:rowOff>
    </xdr:from>
    <xdr:to>
      <xdr:col>16</xdr:col>
      <xdr:colOff>28576</xdr:colOff>
      <xdr:row>69</xdr:row>
      <xdr:rowOff>0</xdr:rowOff>
    </xdr:to>
    <xdr:sp macro="" textlink="">
      <xdr:nvSpPr>
        <xdr:cNvPr id="30" name="29 Rectángulo">
          <a:hlinkClick xmlns:r="http://schemas.openxmlformats.org/officeDocument/2006/relationships" r:id="rId3"/>
        </xdr:cNvPr>
        <xdr:cNvSpPr/>
      </xdr:nvSpPr>
      <xdr:spPr>
        <a:xfrm>
          <a:off x="10706100" y="20697825"/>
          <a:ext cx="1971676" cy="80010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9524</xdr:colOff>
      <xdr:row>73</xdr:row>
      <xdr:rowOff>171450</xdr:rowOff>
    </xdr:from>
    <xdr:to>
      <xdr:col>16</xdr:col>
      <xdr:colOff>38100</xdr:colOff>
      <xdr:row>78</xdr:row>
      <xdr:rowOff>38100</xdr:rowOff>
    </xdr:to>
    <xdr:sp macro="" textlink="">
      <xdr:nvSpPr>
        <xdr:cNvPr id="56" name="55 Rectángulo">
          <a:hlinkClick xmlns:r="http://schemas.openxmlformats.org/officeDocument/2006/relationships" r:id="rId4"/>
        </xdr:cNvPr>
        <xdr:cNvSpPr/>
      </xdr:nvSpPr>
      <xdr:spPr>
        <a:xfrm>
          <a:off x="10715624" y="18459450"/>
          <a:ext cx="1971676" cy="179070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2</xdr:col>
      <xdr:colOff>252385</xdr:colOff>
      <xdr:row>1</xdr:row>
      <xdr:rowOff>142870</xdr:rowOff>
    </xdr:from>
    <xdr:to>
      <xdr:col>3</xdr:col>
      <xdr:colOff>452433</xdr:colOff>
      <xdr:row>14</xdr:row>
      <xdr:rowOff>130964</xdr:rowOff>
    </xdr:to>
    <xdr:sp macro="" textlink="">
      <xdr:nvSpPr>
        <xdr:cNvPr id="55" name="54 Rectángulo redondeado"/>
        <xdr:cNvSpPr/>
      </xdr:nvSpPr>
      <xdr:spPr>
        <a:xfrm>
          <a:off x="1550166" y="357183"/>
          <a:ext cx="1033486" cy="2774156"/>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algn="ctr"/>
          <a:r>
            <a:rPr lang="es-CO" sz="1600" b="1">
              <a:solidFill>
                <a:sysClr val="windowText" lastClr="000000"/>
              </a:solidFill>
              <a:latin typeface="Arial Narrow" pitchFamily="34" charset="0"/>
            </a:rPr>
            <a:t>MÓDULO 1. IDENTIFICACIÓN DEL PROBLEMA Y ALTERNATIVAS DE SOLUCIÓN</a:t>
          </a:r>
        </a:p>
      </xdr:txBody>
    </xdr:sp>
    <xdr:clientData/>
  </xdr:twoCellAnchor>
  <xdr:twoCellAnchor>
    <xdr:from>
      <xdr:col>1</xdr:col>
      <xdr:colOff>714376</xdr:colOff>
      <xdr:row>47</xdr:row>
      <xdr:rowOff>200025</xdr:rowOff>
    </xdr:from>
    <xdr:to>
      <xdr:col>2</xdr:col>
      <xdr:colOff>3</xdr:colOff>
      <xdr:row>52</xdr:row>
      <xdr:rowOff>19050</xdr:rowOff>
    </xdr:to>
    <xdr:sp macro="" textlink="">
      <xdr:nvSpPr>
        <xdr:cNvPr id="69" name="68 Rectángulo">
          <a:hlinkClick xmlns:r="http://schemas.openxmlformats.org/officeDocument/2006/relationships" r:id="rId5"/>
        </xdr:cNvPr>
        <xdr:cNvSpPr/>
      </xdr:nvSpPr>
      <xdr:spPr>
        <a:xfrm>
          <a:off x="800101" y="3829050"/>
          <a:ext cx="819152" cy="188595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p>
      </xdr:txBody>
    </xdr:sp>
    <xdr:clientData/>
  </xdr:twoCellAnchor>
  <xdr:twoCellAnchor>
    <xdr:from>
      <xdr:col>1</xdr:col>
      <xdr:colOff>714376</xdr:colOff>
      <xdr:row>54</xdr:row>
      <xdr:rowOff>200026</xdr:rowOff>
    </xdr:from>
    <xdr:to>
      <xdr:col>2</xdr:col>
      <xdr:colOff>19053</xdr:colOff>
      <xdr:row>59</xdr:row>
      <xdr:rowOff>19050</xdr:rowOff>
    </xdr:to>
    <xdr:sp macro="" textlink="">
      <xdr:nvSpPr>
        <xdr:cNvPr id="73" name="72 Rectángulo">
          <a:hlinkClick xmlns:r="http://schemas.openxmlformats.org/officeDocument/2006/relationships" r:id="rId6"/>
        </xdr:cNvPr>
        <xdr:cNvSpPr/>
      </xdr:nvSpPr>
      <xdr:spPr>
        <a:xfrm>
          <a:off x="800101" y="12087226"/>
          <a:ext cx="838202" cy="1762124"/>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p>
      </xdr:txBody>
    </xdr:sp>
    <xdr:clientData/>
  </xdr:twoCellAnchor>
  <xdr:twoCellAnchor>
    <xdr:from>
      <xdr:col>1</xdr:col>
      <xdr:colOff>676275</xdr:colOff>
      <xdr:row>61</xdr:row>
      <xdr:rowOff>209550</xdr:rowOff>
    </xdr:from>
    <xdr:to>
      <xdr:col>2</xdr:col>
      <xdr:colOff>19053</xdr:colOff>
      <xdr:row>69</xdr:row>
      <xdr:rowOff>9525</xdr:rowOff>
    </xdr:to>
    <xdr:sp macro="" textlink="">
      <xdr:nvSpPr>
        <xdr:cNvPr id="74" name="73 Rectángulo">
          <a:hlinkClick xmlns:r="http://schemas.openxmlformats.org/officeDocument/2006/relationships" r:id="rId6"/>
        </xdr:cNvPr>
        <xdr:cNvSpPr/>
      </xdr:nvSpPr>
      <xdr:spPr>
        <a:xfrm>
          <a:off x="762000" y="14497050"/>
          <a:ext cx="876303" cy="142875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p>
      </xdr:txBody>
    </xdr:sp>
    <xdr:clientData/>
  </xdr:twoCellAnchor>
  <xdr:twoCellAnchor>
    <xdr:from>
      <xdr:col>1</xdr:col>
      <xdr:colOff>685800</xdr:colOff>
      <xdr:row>73</xdr:row>
      <xdr:rowOff>200025</xdr:rowOff>
    </xdr:from>
    <xdr:to>
      <xdr:col>2</xdr:col>
      <xdr:colOff>2</xdr:colOff>
      <xdr:row>78</xdr:row>
      <xdr:rowOff>19050</xdr:rowOff>
    </xdr:to>
    <xdr:sp macro="" textlink="">
      <xdr:nvSpPr>
        <xdr:cNvPr id="75" name="74 Rectángulo">
          <a:hlinkClick xmlns:r="http://schemas.openxmlformats.org/officeDocument/2006/relationships" r:id="rId7"/>
        </xdr:cNvPr>
        <xdr:cNvSpPr/>
      </xdr:nvSpPr>
      <xdr:spPr>
        <a:xfrm>
          <a:off x="771525" y="16992600"/>
          <a:ext cx="847727" cy="199072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endParaRPr lang="es-CO" sz="1000" b="1">
            <a:solidFill>
              <a:schemeClr val="bg1"/>
            </a:solidFill>
            <a:latin typeface="Berlin Sans FB Demi" pitchFamily="34" charset="0"/>
            <a:ea typeface="+mn-ea"/>
            <a:cs typeface="+mn-cs"/>
          </a:endParaRPr>
        </a:p>
      </xdr:txBody>
    </xdr:sp>
    <xdr:clientData/>
  </xdr:twoCellAnchor>
  <xdr:twoCellAnchor>
    <xdr:from>
      <xdr:col>7</xdr:col>
      <xdr:colOff>85725</xdr:colOff>
      <xdr:row>12</xdr:row>
      <xdr:rowOff>152400</xdr:rowOff>
    </xdr:from>
    <xdr:to>
      <xdr:col>9</xdr:col>
      <xdr:colOff>304800</xdr:colOff>
      <xdr:row>14</xdr:row>
      <xdr:rowOff>47625</xdr:rowOff>
    </xdr:to>
    <xdr:sp macro="" textlink="">
      <xdr:nvSpPr>
        <xdr:cNvPr id="76" name="75 Rectángulo">
          <a:hlinkClick xmlns:r="http://schemas.openxmlformats.org/officeDocument/2006/relationships" r:id="rId8"/>
        </xdr:cNvPr>
        <xdr:cNvSpPr/>
      </xdr:nvSpPr>
      <xdr:spPr>
        <a:xfrm>
          <a:off x="5734050" y="2686050"/>
          <a:ext cx="1743075" cy="31432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INDICE</a:t>
          </a:r>
        </a:p>
      </xdr:txBody>
    </xdr:sp>
    <xdr:clientData/>
  </xdr:twoCellAnchor>
  <xdr:twoCellAnchor>
    <xdr:from>
      <xdr:col>13</xdr:col>
      <xdr:colOff>759617</xdr:colOff>
      <xdr:row>22</xdr:row>
      <xdr:rowOff>178595</xdr:rowOff>
    </xdr:from>
    <xdr:to>
      <xdr:col>16</xdr:col>
      <xdr:colOff>83343</xdr:colOff>
      <xdr:row>30</xdr:row>
      <xdr:rowOff>1</xdr:rowOff>
    </xdr:to>
    <xdr:sp macro="" textlink="">
      <xdr:nvSpPr>
        <xdr:cNvPr id="26" name="25 Rectángulo">
          <a:hlinkClick xmlns:r="http://schemas.openxmlformats.org/officeDocument/2006/relationships" r:id="rId9"/>
        </xdr:cNvPr>
        <xdr:cNvSpPr/>
      </xdr:nvSpPr>
      <xdr:spPr>
        <a:xfrm>
          <a:off x="11177586" y="5488783"/>
          <a:ext cx="835820" cy="6393656"/>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761999</xdr:colOff>
      <xdr:row>22</xdr:row>
      <xdr:rowOff>200024</xdr:rowOff>
    </xdr:from>
    <xdr:to>
      <xdr:col>2</xdr:col>
      <xdr:colOff>2</xdr:colOff>
      <xdr:row>30</xdr:row>
      <xdr:rowOff>11906</xdr:rowOff>
    </xdr:to>
    <xdr:sp macro="" textlink="">
      <xdr:nvSpPr>
        <xdr:cNvPr id="27" name="26 Rectángulo">
          <a:hlinkClick xmlns:r="http://schemas.openxmlformats.org/officeDocument/2006/relationships" r:id="rId10"/>
        </xdr:cNvPr>
        <xdr:cNvSpPr/>
      </xdr:nvSpPr>
      <xdr:spPr>
        <a:xfrm>
          <a:off x="845343" y="5891212"/>
          <a:ext cx="773909" cy="4883944"/>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a:t>
          </a:r>
          <a:r>
            <a:rPr lang="es-CO" sz="600" b="1">
              <a:solidFill>
                <a:schemeClr val="bg1"/>
              </a:solidFill>
              <a:latin typeface="Berlin Sans FB Demi" pitchFamily="34" charset="0"/>
              <a:ea typeface="+mn-ea"/>
              <a:cs typeface="+mn-cs"/>
            </a:rPr>
            <a:t>ORMULACION</a:t>
          </a:r>
          <a:endParaRPr lang="es-CO" sz="700" b="1">
            <a:solidFill>
              <a:schemeClr val="bg1"/>
            </a:solidFill>
            <a:latin typeface="Berlin Sans FB Demi" pitchFamily="34" charset="0"/>
            <a:ea typeface="+mn-ea"/>
            <a:cs typeface="+mn-cs"/>
          </a:endParaRPr>
        </a:p>
      </xdr:txBody>
    </xdr:sp>
    <xdr:clientData/>
  </xdr:twoCellAnchor>
  <xdr:twoCellAnchor>
    <xdr:from>
      <xdr:col>13</xdr:col>
      <xdr:colOff>759617</xdr:colOff>
      <xdr:row>32</xdr:row>
      <xdr:rowOff>197644</xdr:rowOff>
    </xdr:from>
    <xdr:to>
      <xdr:col>16</xdr:col>
      <xdr:colOff>83343</xdr:colOff>
      <xdr:row>42</xdr:row>
      <xdr:rowOff>21431</xdr:rowOff>
    </xdr:to>
    <xdr:sp macro="" textlink="">
      <xdr:nvSpPr>
        <xdr:cNvPr id="28" name="27 Rectángulo">
          <a:hlinkClick xmlns:r="http://schemas.openxmlformats.org/officeDocument/2006/relationships" r:id="rId11"/>
        </xdr:cNvPr>
        <xdr:cNvSpPr/>
      </xdr:nvSpPr>
      <xdr:spPr>
        <a:xfrm>
          <a:off x="11303792" y="11084719"/>
          <a:ext cx="838201" cy="6186487"/>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704850</xdr:colOff>
      <xdr:row>32</xdr:row>
      <xdr:rowOff>200026</xdr:rowOff>
    </xdr:from>
    <xdr:to>
      <xdr:col>2</xdr:col>
      <xdr:colOff>3</xdr:colOff>
      <xdr:row>42</xdr:row>
      <xdr:rowOff>9526</xdr:rowOff>
    </xdr:to>
    <xdr:sp macro="" textlink="">
      <xdr:nvSpPr>
        <xdr:cNvPr id="29" name="28 Rectángulo">
          <a:hlinkClick xmlns:r="http://schemas.openxmlformats.org/officeDocument/2006/relationships" r:id="rId12"/>
        </xdr:cNvPr>
        <xdr:cNvSpPr/>
      </xdr:nvSpPr>
      <xdr:spPr>
        <a:xfrm>
          <a:off x="790575" y="11087101"/>
          <a:ext cx="828678" cy="617220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a:t>
          </a:r>
          <a:r>
            <a:rPr lang="es-CO" sz="600" b="1">
              <a:solidFill>
                <a:schemeClr val="bg1"/>
              </a:solidFill>
              <a:latin typeface="Berlin Sans FB Demi" pitchFamily="34" charset="0"/>
              <a:ea typeface="+mn-ea"/>
              <a:cs typeface="+mn-cs"/>
            </a:rPr>
            <a:t>ORMULACION</a:t>
          </a:r>
          <a:endParaRPr lang="es-CO" sz="700" b="1">
            <a:solidFill>
              <a:schemeClr val="bg1"/>
            </a:solidFill>
            <a:latin typeface="Berlin Sans FB Demi" pitchFamily="34" charset="0"/>
            <a:ea typeface="+mn-ea"/>
            <a:cs typeface="+mn-cs"/>
          </a:endParaRPr>
        </a:p>
      </xdr:txBody>
    </xdr:sp>
    <xdr:clientData/>
  </xdr:twoCellAnchor>
  <xdr:twoCellAnchor>
    <xdr:from>
      <xdr:col>1</xdr:col>
      <xdr:colOff>1512092</xdr:colOff>
      <xdr:row>17</xdr:row>
      <xdr:rowOff>95249</xdr:rowOff>
    </xdr:from>
    <xdr:to>
      <xdr:col>14</xdr:col>
      <xdr:colOff>11906</xdr:colOff>
      <xdr:row>18</xdr:row>
      <xdr:rowOff>157161</xdr:rowOff>
    </xdr:to>
    <xdr:sp macro="" textlink="">
      <xdr:nvSpPr>
        <xdr:cNvPr id="31" name="30 Rectángulo">
          <a:hlinkClick xmlns:r="http://schemas.openxmlformats.org/officeDocument/2006/relationships" r:id="rId13"/>
        </xdr:cNvPr>
        <xdr:cNvSpPr/>
      </xdr:nvSpPr>
      <xdr:spPr>
        <a:xfrm>
          <a:off x="1595436" y="4476749"/>
          <a:ext cx="9703595" cy="311943"/>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DE IDENTIFICACION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3</xdr:col>
      <xdr:colOff>678635</xdr:colOff>
      <xdr:row>6</xdr:row>
      <xdr:rowOff>130961</xdr:rowOff>
    </xdr:from>
    <xdr:to>
      <xdr:col>5</xdr:col>
      <xdr:colOff>535775</xdr:colOff>
      <xdr:row>10</xdr:row>
      <xdr:rowOff>214305</xdr:rowOff>
    </xdr:to>
    <xdr:sp macro="" textlink="">
      <xdr:nvSpPr>
        <xdr:cNvPr id="33" name="5 Rectángulo redondeado"/>
        <xdr:cNvSpPr>
          <a:spLocks noChangeArrowheads="1"/>
        </xdr:cNvSpPr>
      </xdr:nvSpPr>
      <xdr:spPr bwMode="auto">
        <a:xfrm>
          <a:off x="2809854" y="1416836"/>
          <a:ext cx="1678796" cy="940594"/>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HN" sz="1400" b="1">
              <a:effectLst/>
              <a:latin typeface="Arial Narrow"/>
              <a:ea typeface="Calibri"/>
              <a:cs typeface="Times New Roman"/>
            </a:rPr>
            <a:t>Paso 1.1</a:t>
          </a:r>
          <a:r>
            <a:rPr lang="es-HN" sz="1400">
              <a:effectLst/>
              <a:latin typeface="Arial Narrow"/>
              <a:ea typeface="Calibri"/>
              <a:cs typeface="Times New Roman"/>
            </a:rPr>
            <a:t> Antecedentes Documentales de la Situación Problema.</a:t>
          </a:r>
          <a:endParaRPr lang="es-HN" sz="1400">
            <a:effectLst/>
            <a:latin typeface="Calibri"/>
            <a:ea typeface="Calibri"/>
            <a:cs typeface="Times New Roman"/>
          </a:endParaRPr>
        </a:p>
      </xdr:txBody>
    </xdr:sp>
    <xdr:clientData/>
  </xdr:twoCellAnchor>
  <xdr:twoCellAnchor>
    <xdr:from>
      <xdr:col>5</xdr:col>
      <xdr:colOff>583394</xdr:colOff>
      <xdr:row>7</xdr:row>
      <xdr:rowOff>166683</xdr:rowOff>
    </xdr:from>
    <xdr:to>
      <xdr:col>5</xdr:col>
      <xdr:colOff>952488</xdr:colOff>
      <xdr:row>9</xdr:row>
      <xdr:rowOff>166683</xdr:rowOff>
    </xdr:to>
    <xdr:sp macro="" textlink="">
      <xdr:nvSpPr>
        <xdr:cNvPr id="34" name="343 Flecha derecha"/>
        <xdr:cNvSpPr/>
      </xdr:nvSpPr>
      <xdr:spPr>
        <a:xfrm>
          <a:off x="4536269" y="1666871"/>
          <a:ext cx="369094" cy="42862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5</xdr:col>
      <xdr:colOff>976293</xdr:colOff>
      <xdr:row>6</xdr:row>
      <xdr:rowOff>142874</xdr:rowOff>
    </xdr:from>
    <xdr:to>
      <xdr:col>8</xdr:col>
      <xdr:colOff>59528</xdr:colOff>
      <xdr:row>10</xdr:row>
      <xdr:rowOff>178591</xdr:rowOff>
    </xdr:to>
    <xdr:sp macro="" textlink="">
      <xdr:nvSpPr>
        <xdr:cNvPr id="35" name="7 Rectángulo redondeado"/>
        <xdr:cNvSpPr>
          <a:spLocks noChangeArrowheads="1"/>
        </xdr:cNvSpPr>
      </xdr:nvSpPr>
      <xdr:spPr bwMode="auto">
        <a:xfrm>
          <a:off x="4929168" y="1428749"/>
          <a:ext cx="1583548" cy="892967"/>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HN" sz="1400" b="1">
              <a:effectLst/>
              <a:latin typeface="Arial Narrow"/>
              <a:ea typeface="Calibri"/>
              <a:cs typeface="Times New Roman"/>
            </a:rPr>
            <a:t>Paso 1.2</a:t>
          </a:r>
          <a:r>
            <a:rPr lang="es-HN" sz="1400">
              <a:effectLst/>
              <a:latin typeface="Arial Narrow"/>
              <a:ea typeface="Calibri"/>
              <a:cs typeface="Times New Roman"/>
            </a:rPr>
            <a:t> Diagnóstico de la Situación Actual del Problema.</a:t>
          </a:r>
          <a:endParaRPr lang="es-HN" sz="1400">
            <a:effectLst/>
            <a:latin typeface="Calibri"/>
            <a:ea typeface="Calibri"/>
            <a:cs typeface="Times New Roman"/>
          </a:endParaRPr>
        </a:p>
      </xdr:txBody>
    </xdr:sp>
    <xdr:clientData/>
  </xdr:twoCellAnchor>
  <xdr:twoCellAnchor>
    <xdr:from>
      <xdr:col>8</xdr:col>
      <xdr:colOff>92862</xdr:colOff>
      <xdr:row>7</xdr:row>
      <xdr:rowOff>140490</xdr:rowOff>
    </xdr:from>
    <xdr:to>
      <xdr:col>8</xdr:col>
      <xdr:colOff>461956</xdr:colOff>
      <xdr:row>9</xdr:row>
      <xdr:rowOff>140490</xdr:rowOff>
    </xdr:to>
    <xdr:sp macro="" textlink="">
      <xdr:nvSpPr>
        <xdr:cNvPr id="36" name="343 Flecha derecha"/>
        <xdr:cNvSpPr/>
      </xdr:nvSpPr>
      <xdr:spPr>
        <a:xfrm>
          <a:off x="6546050" y="1640678"/>
          <a:ext cx="369094" cy="42862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8</xdr:col>
      <xdr:colOff>488146</xdr:colOff>
      <xdr:row>6</xdr:row>
      <xdr:rowOff>166684</xdr:rowOff>
    </xdr:from>
    <xdr:to>
      <xdr:col>10</xdr:col>
      <xdr:colOff>345271</xdr:colOff>
      <xdr:row>10</xdr:row>
      <xdr:rowOff>119059</xdr:rowOff>
    </xdr:to>
    <xdr:sp macro="" textlink="">
      <xdr:nvSpPr>
        <xdr:cNvPr id="38" name="6 Rectángulo redondeado"/>
        <xdr:cNvSpPr>
          <a:spLocks noChangeArrowheads="1"/>
        </xdr:cNvSpPr>
      </xdr:nvSpPr>
      <xdr:spPr bwMode="auto">
        <a:xfrm>
          <a:off x="6941334" y="1452559"/>
          <a:ext cx="1250156" cy="809625"/>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400" b="1" kern="1200">
              <a:solidFill>
                <a:srgbClr val="000000"/>
              </a:solidFill>
              <a:effectLst/>
              <a:latin typeface="Arial Narrow"/>
              <a:ea typeface="Times New Roman"/>
              <a:cs typeface="Times New Roman"/>
            </a:rPr>
            <a:t>Paso 1.3</a:t>
          </a:r>
          <a:r>
            <a:rPr lang="es-CO" sz="1400" kern="1200">
              <a:solidFill>
                <a:srgbClr val="000000"/>
              </a:solidFill>
              <a:effectLst/>
              <a:latin typeface="Arial Narrow"/>
              <a:ea typeface="Times New Roman"/>
              <a:cs typeface="Times New Roman"/>
            </a:rPr>
            <a:t> Definición del Problema.</a:t>
          </a:r>
          <a:endParaRPr lang="es-HN" sz="1400">
            <a:effectLst/>
            <a:latin typeface="Times New Roman"/>
            <a:ea typeface="Times New Roman"/>
          </a:endParaRPr>
        </a:p>
      </xdr:txBody>
    </xdr:sp>
    <xdr:clientData/>
  </xdr:twoCellAnchor>
  <xdr:twoCellAnchor>
    <xdr:from>
      <xdr:col>10</xdr:col>
      <xdr:colOff>376234</xdr:colOff>
      <xdr:row>7</xdr:row>
      <xdr:rowOff>126204</xdr:rowOff>
    </xdr:from>
    <xdr:to>
      <xdr:col>10</xdr:col>
      <xdr:colOff>745328</xdr:colOff>
      <xdr:row>9</xdr:row>
      <xdr:rowOff>126204</xdr:rowOff>
    </xdr:to>
    <xdr:sp macro="" textlink="">
      <xdr:nvSpPr>
        <xdr:cNvPr id="39" name="343 Flecha derecha"/>
        <xdr:cNvSpPr/>
      </xdr:nvSpPr>
      <xdr:spPr>
        <a:xfrm>
          <a:off x="8222453" y="1626392"/>
          <a:ext cx="369094" cy="42862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11</xdr:col>
      <xdr:colOff>11905</xdr:colOff>
      <xdr:row>6</xdr:row>
      <xdr:rowOff>130972</xdr:rowOff>
    </xdr:from>
    <xdr:to>
      <xdr:col>12</xdr:col>
      <xdr:colOff>535781</xdr:colOff>
      <xdr:row>10</xdr:row>
      <xdr:rowOff>95253</xdr:rowOff>
    </xdr:to>
    <xdr:sp macro="" textlink="">
      <xdr:nvSpPr>
        <xdr:cNvPr id="40" name="8 Rectángulo redondeado"/>
        <xdr:cNvSpPr>
          <a:spLocks noChangeArrowheads="1"/>
        </xdr:cNvSpPr>
      </xdr:nvSpPr>
      <xdr:spPr bwMode="auto">
        <a:xfrm>
          <a:off x="8620124" y="1416847"/>
          <a:ext cx="1285876" cy="821531"/>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400" b="1" kern="1200">
              <a:solidFill>
                <a:srgbClr val="000000"/>
              </a:solidFill>
              <a:effectLst/>
              <a:latin typeface="Arial Narrow"/>
              <a:ea typeface="Times New Roman"/>
              <a:cs typeface="Times New Roman"/>
            </a:rPr>
            <a:t>Paso 1.4</a:t>
          </a:r>
          <a:r>
            <a:rPr lang="es-CO" sz="1400" kern="1200">
              <a:solidFill>
                <a:srgbClr val="000000"/>
              </a:solidFill>
              <a:effectLst/>
              <a:latin typeface="Arial Narrow"/>
              <a:ea typeface="Times New Roman"/>
              <a:cs typeface="Times New Roman"/>
            </a:rPr>
            <a:t> Planteamiento de Objetivos.</a:t>
          </a:r>
          <a:endParaRPr lang="es-HN" sz="1400">
            <a:effectLst/>
            <a:latin typeface="Times New Roman"/>
            <a:ea typeface="Times New Roman"/>
          </a:endParaRPr>
        </a:p>
      </xdr:txBody>
    </xdr:sp>
    <xdr:clientData/>
  </xdr:twoCellAnchor>
  <xdr:twoCellAnchor>
    <xdr:from>
      <xdr:col>12</xdr:col>
      <xdr:colOff>576262</xdr:colOff>
      <xdr:row>7</xdr:row>
      <xdr:rowOff>111917</xdr:rowOff>
    </xdr:from>
    <xdr:to>
      <xdr:col>13</xdr:col>
      <xdr:colOff>111919</xdr:colOff>
      <xdr:row>9</xdr:row>
      <xdr:rowOff>111917</xdr:rowOff>
    </xdr:to>
    <xdr:sp macro="" textlink="">
      <xdr:nvSpPr>
        <xdr:cNvPr id="41" name="343 Flecha derecha"/>
        <xdr:cNvSpPr/>
      </xdr:nvSpPr>
      <xdr:spPr>
        <a:xfrm>
          <a:off x="9946481" y="1612105"/>
          <a:ext cx="369094" cy="42862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13</xdr:col>
      <xdr:colOff>130960</xdr:colOff>
      <xdr:row>6</xdr:row>
      <xdr:rowOff>130972</xdr:rowOff>
    </xdr:from>
    <xdr:to>
      <xdr:col>15</xdr:col>
      <xdr:colOff>154772</xdr:colOff>
      <xdr:row>10</xdr:row>
      <xdr:rowOff>83347</xdr:rowOff>
    </xdr:to>
    <xdr:sp macro="" textlink="">
      <xdr:nvSpPr>
        <xdr:cNvPr id="42" name="9 Rectángulo redondeado"/>
        <xdr:cNvSpPr>
          <a:spLocks noChangeArrowheads="1"/>
        </xdr:cNvSpPr>
      </xdr:nvSpPr>
      <xdr:spPr bwMode="auto">
        <a:xfrm>
          <a:off x="10334616" y="1416847"/>
          <a:ext cx="1321594" cy="809625"/>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400" b="1" kern="1200">
              <a:solidFill>
                <a:srgbClr val="000000"/>
              </a:solidFill>
              <a:effectLst/>
              <a:latin typeface="Arial Narrow"/>
              <a:ea typeface="Times New Roman"/>
              <a:cs typeface="Times New Roman"/>
            </a:rPr>
            <a:t>Paso 1.5</a:t>
          </a:r>
          <a:r>
            <a:rPr lang="es-CO" sz="1400" kern="1200">
              <a:solidFill>
                <a:srgbClr val="000000"/>
              </a:solidFill>
              <a:effectLst/>
              <a:latin typeface="Arial Narrow"/>
              <a:ea typeface="Times New Roman"/>
              <a:cs typeface="Times New Roman"/>
            </a:rPr>
            <a:t> Identificación de Alternativas.</a:t>
          </a:r>
          <a:endParaRPr lang="es-HN" sz="1400">
            <a:effectLst/>
            <a:latin typeface="Times New Roman"/>
            <a:ea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476250</xdr:colOff>
      <xdr:row>3</xdr:row>
      <xdr:rowOff>27215</xdr:rowOff>
    </xdr:from>
    <xdr:to>
      <xdr:col>3</xdr:col>
      <xdr:colOff>833438</xdr:colOff>
      <xdr:row>11</xdr:row>
      <xdr:rowOff>171449</xdr:rowOff>
    </xdr:to>
    <xdr:sp macro="" textlink="">
      <xdr:nvSpPr>
        <xdr:cNvPr id="24" name="23 Rectángulo redondeado"/>
        <xdr:cNvSpPr/>
      </xdr:nvSpPr>
      <xdr:spPr>
        <a:xfrm>
          <a:off x="2024063" y="622528"/>
          <a:ext cx="1047750" cy="2132577"/>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algn="ctr"/>
          <a:r>
            <a:rPr lang="es-CO" sz="1600" b="1">
              <a:solidFill>
                <a:sysClr val="windowText" lastClr="000000"/>
              </a:solidFill>
              <a:latin typeface="Arial Narrow" pitchFamily="34" charset="0"/>
              <a:ea typeface="+mn-ea"/>
              <a:cs typeface="+mn-cs"/>
            </a:rPr>
            <a:t>MÓDULO 2.  ANÁLISIS DE INVOLUCRADOS</a:t>
          </a:r>
          <a:endParaRPr lang="es-CO" sz="1600">
            <a:solidFill>
              <a:sysClr val="windowText" lastClr="000000"/>
            </a:solidFill>
            <a:latin typeface="Arial Narrow" pitchFamily="34" charset="0"/>
          </a:endParaRPr>
        </a:p>
      </xdr:txBody>
    </xdr:sp>
    <xdr:clientData/>
  </xdr:twoCellAnchor>
  <xdr:twoCellAnchor>
    <xdr:from>
      <xdr:col>14</xdr:col>
      <xdr:colOff>35718</xdr:colOff>
      <xdr:row>19</xdr:row>
      <xdr:rowOff>104774</xdr:rowOff>
    </xdr:from>
    <xdr:to>
      <xdr:col>15</xdr:col>
      <xdr:colOff>330994</xdr:colOff>
      <xdr:row>27</xdr:row>
      <xdr:rowOff>438149</xdr:rowOff>
    </xdr:to>
    <xdr:sp macro="" textlink="">
      <xdr:nvSpPr>
        <xdr:cNvPr id="25" name="24 Rectángulo">
          <a:hlinkClick xmlns:r="http://schemas.openxmlformats.org/officeDocument/2006/relationships" r:id="rId1"/>
        </xdr:cNvPr>
        <xdr:cNvSpPr/>
      </xdr:nvSpPr>
      <xdr:spPr>
        <a:xfrm>
          <a:off x="12084843" y="5260180"/>
          <a:ext cx="783432" cy="3595688"/>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EJEMPLO</a:t>
          </a:r>
        </a:p>
      </xdr:txBody>
    </xdr:sp>
    <xdr:clientData/>
  </xdr:twoCellAnchor>
  <xdr:twoCellAnchor>
    <xdr:from>
      <xdr:col>0</xdr:col>
      <xdr:colOff>740570</xdr:colOff>
      <xdr:row>19</xdr:row>
      <xdr:rowOff>104774</xdr:rowOff>
    </xdr:from>
    <xdr:to>
      <xdr:col>1</xdr:col>
      <xdr:colOff>759622</xdr:colOff>
      <xdr:row>27</xdr:row>
      <xdr:rowOff>428624</xdr:rowOff>
    </xdr:to>
    <xdr:sp macro="" textlink="">
      <xdr:nvSpPr>
        <xdr:cNvPr id="26" name="25 Rectángulo">
          <a:hlinkClick xmlns:r="http://schemas.openxmlformats.org/officeDocument/2006/relationships" r:id="rId2"/>
        </xdr:cNvPr>
        <xdr:cNvSpPr/>
      </xdr:nvSpPr>
      <xdr:spPr>
        <a:xfrm>
          <a:off x="740570" y="5260180"/>
          <a:ext cx="769146" cy="3586163"/>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endParaRPr lang="es-CO" sz="900" b="1">
            <a:solidFill>
              <a:schemeClr val="bg1"/>
            </a:solidFill>
            <a:latin typeface="Berlin Sans FB Demi" pitchFamily="34" charset="0"/>
            <a:ea typeface="+mn-ea"/>
            <a:cs typeface="+mn-cs"/>
          </a:endParaRPr>
        </a:p>
      </xdr:txBody>
    </xdr:sp>
    <xdr:clientData/>
  </xdr:twoCellAnchor>
  <xdr:twoCellAnchor>
    <xdr:from>
      <xdr:col>0</xdr:col>
      <xdr:colOff>740571</xdr:colOff>
      <xdr:row>39</xdr:row>
      <xdr:rowOff>66675</xdr:rowOff>
    </xdr:from>
    <xdr:to>
      <xdr:col>1</xdr:col>
      <xdr:colOff>769148</xdr:colOff>
      <xdr:row>47</xdr:row>
      <xdr:rowOff>9525</xdr:rowOff>
    </xdr:to>
    <xdr:sp macro="" textlink="">
      <xdr:nvSpPr>
        <xdr:cNvPr id="32" name="31 Rectángulo">
          <a:hlinkClick xmlns:r="http://schemas.openxmlformats.org/officeDocument/2006/relationships" r:id="rId3"/>
        </xdr:cNvPr>
        <xdr:cNvSpPr/>
      </xdr:nvSpPr>
      <xdr:spPr>
        <a:xfrm>
          <a:off x="740571" y="12984956"/>
          <a:ext cx="778671" cy="2776538"/>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p>
      </xdr:txBody>
    </xdr:sp>
    <xdr:clientData/>
  </xdr:twoCellAnchor>
  <xdr:twoCellAnchor>
    <xdr:from>
      <xdr:col>14</xdr:col>
      <xdr:colOff>23812</xdr:colOff>
      <xdr:row>39</xdr:row>
      <xdr:rowOff>59532</xdr:rowOff>
    </xdr:from>
    <xdr:to>
      <xdr:col>15</xdr:col>
      <xdr:colOff>319088</xdr:colOff>
      <xdr:row>46</xdr:row>
      <xdr:rowOff>414338</xdr:rowOff>
    </xdr:to>
    <xdr:sp macro="" textlink="">
      <xdr:nvSpPr>
        <xdr:cNvPr id="33" name="32 Rectángulo">
          <a:hlinkClick xmlns:r="http://schemas.openxmlformats.org/officeDocument/2006/relationships" r:id="rId4"/>
        </xdr:cNvPr>
        <xdr:cNvSpPr/>
      </xdr:nvSpPr>
      <xdr:spPr>
        <a:xfrm>
          <a:off x="12072937" y="12977813"/>
          <a:ext cx="783432" cy="277177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EJEMPLO</a:t>
          </a:r>
        </a:p>
      </xdr:txBody>
    </xdr:sp>
    <xdr:clientData/>
  </xdr:twoCellAnchor>
  <xdr:twoCellAnchor>
    <xdr:from>
      <xdr:col>0</xdr:col>
      <xdr:colOff>728665</xdr:colOff>
      <xdr:row>50</xdr:row>
      <xdr:rowOff>83343</xdr:rowOff>
    </xdr:from>
    <xdr:to>
      <xdr:col>1</xdr:col>
      <xdr:colOff>757242</xdr:colOff>
      <xdr:row>57</xdr:row>
      <xdr:rowOff>31389</xdr:rowOff>
    </xdr:to>
    <xdr:sp macro="" textlink="">
      <xdr:nvSpPr>
        <xdr:cNvPr id="34" name="33 Rectángulo">
          <a:hlinkClick xmlns:r="http://schemas.openxmlformats.org/officeDocument/2006/relationships" r:id="rId5"/>
        </xdr:cNvPr>
        <xdr:cNvSpPr/>
      </xdr:nvSpPr>
      <xdr:spPr>
        <a:xfrm>
          <a:off x="728665" y="16525874"/>
          <a:ext cx="778671" cy="2257859"/>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endParaRPr lang="es-CO" sz="900" b="1">
            <a:solidFill>
              <a:schemeClr val="bg1"/>
            </a:solidFill>
            <a:latin typeface="Berlin Sans FB Demi" pitchFamily="34" charset="0"/>
            <a:ea typeface="+mn-ea"/>
            <a:cs typeface="+mn-cs"/>
          </a:endParaRPr>
        </a:p>
      </xdr:txBody>
    </xdr:sp>
    <xdr:clientData/>
  </xdr:twoCellAnchor>
  <xdr:twoCellAnchor>
    <xdr:from>
      <xdr:col>14</xdr:col>
      <xdr:colOff>43295</xdr:colOff>
      <xdr:row>50</xdr:row>
      <xdr:rowOff>190500</xdr:rowOff>
    </xdr:from>
    <xdr:to>
      <xdr:col>15</xdr:col>
      <xdr:colOff>338571</xdr:colOff>
      <xdr:row>57</xdr:row>
      <xdr:rowOff>17319</xdr:rowOff>
    </xdr:to>
    <xdr:sp macro="" textlink="">
      <xdr:nvSpPr>
        <xdr:cNvPr id="35" name="34 Rectángulo">
          <a:hlinkClick xmlns:r="http://schemas.openxmlformats.org/officeDocument/2006/relationships" r:id="rId6"/>
        </xdr:cNvPr>
        <xdr:cNvSpPr/>
      </xdr:nvSpPr>
      <xdr:spPr>
        <a:xfrm>
          <a:off x="9732818" y="13205114"/>
          <a:ext cx="780185" cy="3411682"/>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EJEMPLO</a:t>
          </a:r>
        </a:p>
      </xdr:txBody>
    </xdr:sp>
    <xdr:clientData/>
  </xdr:twoCellAnchor>
  <xdr:twoCellAnchor>
    <xdr:from>
      <xdr:col>9</xdr:col>
      <xdr:colOff>369094</xdr:colOff>
      <xdr:row>10</xdr:row>
      <xdr:rowOff>152400</xdr:rowOff>
    </xdr:from>
    <xdr:to>
      <xdr:col>11</xdr:col>
      <xdr:colOff>588170</xdr:colOff>
      <xdr:row>12</xdr:row>
      <xdr:rowOff>66675</xdr:rowOff>
    </xdr:to>
    <xdr:sp macro="" textlink="">
      <xdr:nvSpPr>
        <xdr:cNvPr id="39" name="38 Rectángulo">
          <a:hlinkClick xmlns:r="http://schemas.openxmlformats.org/officeDocument/2006/relationships" r:id="rId7"/>
        </xdr:cNvPr>
        <xdr:cNvSpPr/>
      </xdr:nvSpPr>
      <xdr:spPr>
        <a:xfrm>
          <a:off x="6298407" y="2545556"/>
          <a:ext cx="1338263" cy="29527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ÍNDICE</a:t>
          </a:r>
        </a:p>
      </xdr:txBody>
    </xdr:sp>
    <xdr:clientData/>
  </xdr:twoCellAnchor>
  <xdr:twoCellAnchor>
    <xdr:from>
      <xdr:col>1</xdr:col>
      <xdr:colOff>790575</xdr:colOff>
      <xdr:row>15</xdr:row>
      <xdr:rowOff>171450</xdr:rowOff>
    </xdr:from>
    <xdr:to>
      <xdr:col>14</xdr:col>
      <xdr:colOff>19050</xdr:colOff>
      <xdr:row>17</xdr:row>
      <xdr:rowOff>102393</xdr:rowOff>
    </xdr:to>
    <xdr:sp macro="" textlink="">
      <xdr:nvSpPr>
        <xdr:cNvPr id="16" name="15 Rectángulo">
          <a:hlinkClick xmlns:r="http://schemas.openxmlformats.org/officeDocument/2006/relationships" r:id="rId8"/>
        </xdr:cNvPr>
        <xdr:cNvSpPr/>
      </xdr:nvSpPr>
      <xdr:spPr>
        <a:xfrm>
          <a:off x="962025" y="4152900"/>
          <a:ext cx="9810750" cy="311943"/>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DE ANALISIS</a:t>
          </a:r>
          <a:r>
            <a:rPr lang="es-CO" sz="1050" b="1" baseline="0">
              <a:solidFill>
                <a:schemeClr val="bg1"/>
              </a:solidFill>
              <a:latin typeface="Berlin Sans FB Demi" pitchFamily="34" charset="0"/>
              <a:ea typeface="+mn-ea"/>
              <a:cs typeface="+mn-cs"/>
            </a:rPr>
            <a:t> DE INVOLUCRADOS</a:t>
          </a:r>
          <a:r>
            <a:rPr lang="es-CO" sz="1050" b="1">
              <a:solidFill>
                <a:schemeClr val="bg1"/>
              </a:solidFill>
              <a:latin typeface="Berlin Sans FB Demi" pitchFamily="34" charset="0"/>
              <a:ea typeface="+mn-ea"/>
              <a:cs typeface="+mn-cs"/>
            </a:rPr>
            <a:t>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4</xdr:col>
      <xdr:colOff>250049</xdr:colOff>
      <xdr:row>5</xdr:row>
      <xdr:rowOff>107154</xdr:rowOff>
    </xdr:from>
    <xdr:to>
      <xdr:col>6</xdr:col>
      <xdr:colOff>273862</xdr:colOff>
      <xdr:row>8</xdr:row>
      <xdr:rowOff>47623</xdr:rowOff>
    </xdr:to>
    <xdr:sp macro="" textlink="">
      <xdr:nvSpPr>
        <xdr:cNvPr id="17" name="10 Rectángulo redondeado"/>
        <xdr:cNvSpPr>
          <a:spLocks noChangeArrowheads="1"/>
        </xdr:cNvSpPr>
      </xdr:nvSpPr>
      <xdr:spPr bwMode="auto">
        <a:xfrm>
          <a:off x="3381393" y="1285873"/>
          <a:ext cx="1143000" cy="773906"/>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200" b="1" kern="1200">
              <a:solidFill>
                <a:srgbClr val="000000"/>
              </a:solidFill>
              <a:effectLst/>
              <a:latin typeface="Arial Narrow"/>
              <a:ea typeface="Times New Roman"/>
              <a:cs typeface="Times New Roman"/>
            </a:rPr>
            <a:t>Paso 2.1</a:t>
          </a:r>
          <a:r>
            <a:rPr lang="es-CO" sz="1200" kern="1200">
              <a:solidFill>
                <a:srgbClr val="000000"/>
              </a:solidFill>
              <a:effectLst/>
              <a:latin typeface="Arial Narrow"/>
              <a:ea typeface="Times New Roman"/>
              <a:cs typeface="Times New Roman"/>
            </a:rPr>
            <a:t> Identificación de Actores.</a:t>
          </a:r>
          <a:endParaRPr lang="es-HN" sz="1200">
            <a:effectLst/>
            <a:latin typeface="Times New Roman"/>
            <a:ea typeface="Times New Roman"/>
          </a:endParaRPr>
        </a:p>
      </xdr:txBody>
    </xdr:sp>
    <xdr:clientData/>
  </xdr:twoCellAnchor>
  <xdr:twoCellAnchor>
    <xdr:from>
      <xdr:col>6</xdr:col>
      <xdr:colOff>345286</xdr:colOff>
      <xdr:row>6</xdr:row>
      <xdr:rowOff>71436</xdr:rowOff>
    </xdr:from>
    <xdr:to>
      <xdr:col>7</xdr:col>
      <xdr:colOff>154786</xdr:colOff>
      <xdr:row>7</xdr:row>
      <xdr:rowOff>178592</xdr:rowOff>
    </xdr:to>
    <xdr:sp macro="" textlink="">
      <xdr:nvSpPr>
        <xdr:cNvPr id="18" name="343 Flecha derecha"/>
        <xdr:cNvSpPr/>
      </xdr:nvSpPr>
      <xdr:spPr>
        <a:xfrm>
          <a:off x="4595817" y="1464467"/>
          <a:ext cx="369094" cy="42862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7</xdr:col>
      <xdr:colOff>273869</xdr:colOff>
      <xdr:row>5</xdr:row>
      <xdr:rowOff>190500</xdr:rowOff>
    </xdr:from>
    <xdr:to>
      <xdr:col>9</xdr:col>
      <xdr:colOff>304031</xdr:colOff>
      <xdr:row>8</xdr:row>
      <xdr:rowOff>35720</xdr:rowOff>
    </xdr:to>
    <xdr:sp macro="" textlink="">
      <xdr:nvSpPr>
        <xdr:cNvPr id="19" name="10 Rectángulo redondeado"/>
        <xdr:cNvSpPr>
          <a:spLocks noChangeArrowheads="1"/>
        </xdr:cNvSpPr>
      </xdr:nvSpPr>
      <xdr:spPr bwMode="auto">
        <a:xfrm>
          <a:off x="5083994" y="1369219"/>
          <a:ext cx="1149350" cy="678657"/>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200" b="1" kern="1200">
              <a:solidFill>
                <a:srgbClr val="000000"/>
              </a:solidFill>
              <a:effectLst/>
              <a:latin typeface="Arial Narrow"/>
              <a:ea typeface="Times New Roman"/>
              <a:cs typeface="Times New Roman"/>
            </a:rPr>
            <a:t>Paso 2.2</a:t>
          </a:r>
          <a:r>
            <a:rPr lang="es-CO" sz="1200" kern="1200">
              <a:solidFill>
                <a:srgbClr val="000000"/>
              </a:solidFill>
              <a:effectLst/>
              <a:latin typeface="Arial Narrow"/>
              <a:ea typeface="Times New Roman"/>
              <a:cs typeface="Times New Roman"/>
            </a:rPr>
            <a:t> Identificación de Intereses.</a:t>
          </a:r>
          <a:endParaRPr lang="es-HN" sz="1200">
            <a:effectLst/>
            <a:latin typeface="Times New Roman"/>
            <a:ea typeface="Times New Roman"/>
          </a:endParaRPr>
        </a:p>
      </xdr:txBody>
    </xdr:sp>
    <xdr:clientData/>
  </xdr:twoCellAnchor>
  <xdr:twoCellAnchor>
    <xdr:from>
      <xdr:col>9</xdr:col>
      <xdr:colOff>402435</xdr:colOff>
      <xdr:row>6</xdr:row>
      <xdr:rowOff>104774</xdr:rowOff>
    </xdr:from>
    <xdr:to>
      <xdr:col>10</xdr:col>
      <xdr:colOff>211936</xdr:colOff>
      <xdr:row>7</xdr:row>
      <xdr:rowOff>211930</xdr:rowOff>
    </xdr:to>
    <xdr:sp macro="" textlink="">
      <xdr:nvSpPr>
        <xdr:cNvPr id="20" name="343 Flecha derecha"/>
        <xdr:cNvSpPr/>
      </xdr:nvSpPr>
      <xdr:spPr>
        <a:xfrm>
          <a:off x="6331748" y="1497805"/>
          <a:ext cx="369094" cy="42862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10</xdr:col>
      <xdr:colOff>345286</xdr:colOff>
      <xdr:row>5</xdr:row>
      <xdr:rowOff>190503</xdr:rowOff>
    </xdr:from>
    <xdr:to>
      <xdr:col>11</xdr:col>
      <xdr:colOff>928692</xdr:colOff>
      <xdr:row>8</xdr:row>
      <xdr:rowOff>75092</xdr:rowOff>
    </xdr:to>
    <xdr:sp macro="" textlink="">
      <xdr:nvSpPr>
        <xdr:cNvPr id="21" name="11 Rectángulo redondeado"/>
        <xdr:cNvSpPr>
          <a:spLocks noChangeArrowheads="1"/>
        </xdr:cNvSpPr>
      </xdr:nvSpPr>
      <xdr:spPr bwMode="auto">
        <a:xfrm>
          <a:off x="6834192" y="1369222"/>
          <a:ext cx="1143000" cy="718026"/>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200" b="1" kern="1200">
              <a:solidFill>
                <a:srgbClr val="000000"/>
              </a:solidFill>
              <a:effectLst/>
              <a:latin typeface="Arial Narrow"/>
              <a:ea typeface="Times New Roman"/>
              <a:cs typeface="Times New Roman"/>
            </a:rPr>
            <a:t>Paso 2.3</a:t>
          </a:r>
          <a:r>
            <a:rPr lang="es-CO" sz="1200" kern="1200">
              <a:solidFill>
                <a:srgbClr val="000000"/>
              </a:solidFill>
              <a:effectLst/>
              <a:latin typeface="Arial Narrow"/>
              <a:ea typeface="Times New Roman"/>
              <a:cs typeface="Times New Roman"/>
            </a:rPr>
            <a:t> Estrategias de Vinculación.</a:t>
          </a:r>
          <a:endParaRPr lang="es-HN" sz="1200">
            <a:effectLst/>
            <a:latin typeface="Times New Roman"/>
            <a:ea typeface="Times New Roman"/>
          </a:endParaRPr>
        </a:p>
      </xdr:txBody>
    </xdr:sp>
    <xdr:clientData/>
  </xdr:twoCellAnchor>
  <xdr:twoCellAnchor>
    <xdr:from>
      <xdr:col>11</xdr:col>
      <xdr:colOff>1054898</xdr:colOff>
      <xdr:row>6</xdr:row>
      <xdr:rowOff>102393</xdr:rowOff>
    </xdr:from>
    <xdr:to>
      <xdr:col>11</xdr:col>
      <xdr:colOff>1423992</xdr:colOff>
      <xdr:row>7</xdr:row>
      <xdr:rowOff>209549</xdr:rowOff>
    </xdr:to>
    <xdr:sp macro="" textlink="">
      <xdr:nvSpPr>
        <xdr:cNvPr id="22" name="343 Flecha derecha"/>
        <xdr:cNvSpPr/>
      </xdr:nvSpPr>
      <xdr:spPr>
        <a:xfrm>
          <a:off x="8103398" y="1495424"/>
          <a:ext cx="369094" cy="42862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11</xdr:col>
      <xdr:colOff>1547822</xdr:colOff>
      <xdr:row>5</xdr:row>
      <xdr:rowOff>202409</xdr:rowOff>
    </xdr:from>
    <xdr:to>
      <xdr:col>12</xdr:col>
      <xdr:colOff>654854</xdr:colOff>
      <xdr:row>8</xdr:row>
      <xdr:rowOff>86998</xdr:rowOff>
    </xdr:to>
    <xdr:sp macro="" textlink="">
      <xdr:nvSpPr>
        <xdr:cNvPr id="27" name="12 Rectángulo redondeado"/>
        <xdr:cNvSpPr>
          <a:spLocks noChangeArrowheads="1"/>
        </xdr:cNvSpPr>
      </xdr:nvSpPr>
      <xdr:spPr bwMode="auto">
        <a:xfrm>
          <a:off x="8596322" y="1381128"/>
          <a:ext cx="1119188" cy="718026"/>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200" b="1" kern="1200">
              <a:solidFill>
                <a:srgbClr val="000000"/>
              </a:solidFill>
              <a:effectLst/>
              <a:latin typeface="Arial Narrow"/>
              <a:ea typeface="Times New Roman"/>
              <a:cs typeface="Times New Roman"/>
            </a:rPr>
            <a:t>Paso 2.4</a:t>
          </a:r>
          <a:r>
            <a:rPr lang="es-CO" sz="1200" kern="1200">
              <a:solidFill>
                <a:srgbClr val="000000"/>
              </a:solidFill>
              <a:effectLst/>
              <a:latin typeface="Arial Narrow"/>
              <a:ea typeface="Times New Roman"/>
              <a:cs typeface="Times New Roman"/>
            </a:rPr>
            <a:t> Participación Comunitaria.</a:t>
          </a:r>
          <a:endParaRPr lang="es-HN" sz="1200">
            <a:effectLst/>
            <a:latin typeface="Times New Roman"/>
            <a:ea typeface="Times New Roman"/>
          </a:endParaRPr>
        </a:p>
      </xdr:txBody>
    </xdr:sp>
    <xdr:clientData/>
  </xdr:twoCellAnchor>
  <xdr:twoCellAnchor>
    <xdr:from>
      <xdr:col>0</xdr:col>
      <xdr:colOff>738189</xdr:colOff>
      <xdr:row>30</xdr:row>
      <xdr:rowOff>71438</xdr:rowOff>
    </xdr:from>
    <xdr:to>
      <xdr:col>1</xdr:col>
      <xdr:colOff>757241</xdr:colOff>
      <xdr:row>37</xdr:row>
      <xdr:rowOff>0</xdr:rowOff>
    </xdr:to>
    <xdr:sp macro="" textlink="">
      <xdr:nvSpPr>
        <xdr:cNvPr id="28" name="27 Rectángulo">
          <a:hlinkClick xmlns:r="http://schemas.openxmlformats.org/officeDocument/2006/relationships" r:id="rId2"/>
        </xdr:cNvPr>
        <xdr:cNvSpPr/>
      </xdr:nvSpPr>
      <xdr:spPr>
        <a:xfrm>
          <a:off x="738189" y="9548813"/>
          <a:ext cx="769146" cy="27146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endParaRPr lang="es-CO" sz="900" b="1">
            <a:solidFill>
              <a:schemeClr val="bg1"/>
            </a:solidFill>
            <a:latin typeface="Berlin Sans FB Demi" pitchFamily="34" charset="0"/>
            <a:ea typeface="+mn-ea"/>
            <a:cs typeface="+mn-cs"/>
          </a:endParaRPr>
        </a:p>
      </xdr:txBody>
    </xdr:sp>
    <xdr:clientData/>
  </xdr:twoCellAnchor>
  <xdr:twoCellAnchor>
    <xdr:from>
      <xdr:col>14</xdr:col>
      <xdr:colOff>35720</xdr:colOff>
      <xdr:row>30</xdr:row>
      <xdr:rowOff>83344</xdr:rowOff>
    </xdr:from>
    <xdr:to>
      <xdr:col>16</xdr:col>
      <xdr:colOff>0</xdr:colOff>
      <xdr:row>37</xdr:row>
      <xdr:rowOff>0</xdr:rowOff>
    </xdr:to>
    <xdr:sp macro="" textlink="">
      <xdr:nvSpPr>
        <xdr:cNvPr id="29" name="28 Rectángulo">
          <a:hlinkClick xmlns:r="http://schemas.openxmlformats.org/officeDocument/2006/relationships" r:id="rId1"/>
        </xdr:cNvPr>
        <xdr:cNvSpPr/>
      </xdr:nvSpPr>
      <xdr:spPr>
        <a:xfrm>
          <a:off x="12084845" y="9560719"/>
          <a:ext cx="833436" cy="2702719"/>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EJEMPLO</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103408</xdr:colOff>
      <xdr:row>1</xdr:row>
      <xdr:rowOff>122465</xdr:rowOff>
    </xdr:from>
    <xdr:to>
      <xdr:col>3</xdr:col>
      <xdr:colOff>586154</xdr:colOff>
      <xdr:row>11</xdr:row>
      <xdr:rowOff>95248</xdr:rowOff>
    </xdr:to>
    <xdr:sp macro="" textlink="">
      <xdr:nvSpPr>
        <xdr:cNvPr id="19" name="18 Rectángulo redondeado"/>
        <xdr:cNvSpPr/>
      </xdr:nvSpPr>
      <xdr:spPr>
        <a:xfrm>
          <a:off x="1324562" y="317850"/>
          <a:ext cx="1154380" cy="2378456"/>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1600" b="1">
              <a:solidFill>
                <a:sysClr val="windowText" lastClr="000000"/>
              </a:solidFill>
              <a:latin typeface="Arial Narrow" pitchFamily="34" charset="0"/>
              <a:ea typeface="+mn-ea"/>
              <a:cs typeface="+mn-cs"/>
            </a:rPr>
            <a:t>MÓDULO 3.  POBLACIÓN BENEFICIARIA Y ANÁLISIS DE DEMANDA</a:t>
          </a:r>
        </a:p>
      </xdr:txBody>
    </xdr:sp>
    <xdr:clientData/>
  </xdr:twoCellAnchor>
  <xdr:twoCellAnchor>
    <xdr:from>
      <xdr:col>14</xdr:col>
      <xdr:colOff>36636</xdr:colOff>
      <xdr:row>19</xdr:row>
      <xdr:rowOff>161924</xdr:rowOff>
    </xdr:from>
    <xdr:to>
      <xdr:col>15</xdr:col>
      <xdr:colOff>331912</xdr:colOff>
      <xdr:row>24</xdr:row>
      <xdr:rowOff>38100</xdr:rowOff>
    </xdr:to>
    <xdr:sp macro="" textlink="">
      <xdr:nvSpPr>
        <xdr:cNvPr id="20" name="19 Rectángulo">
          <a:hlinkClick xmlns:r="http://schemas.openxmlformats.org/officeDocument/2006/relationships" r:id="rId1"/>
        </xdr:cNvPr>
        <xdr:cNvSpPr/>
      </xdr:nvSpPr>
      <xdr:spPr>
        <a:xfrm>
          <a:off x="12382501" y="5144232"/>
          <a:ext cx="783738" cy="170790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404444</xdr:colOff>
      <xdr:row>19</xdr:row>
      <xdr:rowOff>190499</xdr:rowOff>
    </xdr:from>
    <xdr:to>
      <xdr:col>1</xdr:col>
      <xdr:colOff>766641</xdr:colOff>
      <xdr:row>24</xdr:row>
      <xdr:rowOff>0</xdr:rowOff>
    </xdr:to>
    <xdr:sp macro="" textlink="">
      <xdr:nvSpPr>
        <xdr:cNvPr id="21" name="20 Rectángulo">
          <a:hlinkClick xmlns:r="http://schemas.openxmlformats.org/officeDocument/2006/relationships" r:id="rId2"/>
        </xdr:cNvPr>
        <xdr:cNvSpPr/>
      </xdr:nvSpPr>
      <xdr:spPr>
        <a:xfrm>
          <a:off x="404444" y="5172807"/>
          <a:ext cx="777389" cy="164123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380021</xdr:colOff>
      <xdr:row>26</xdr:row>
      <xdr:rowOff>104775</xdr:rowOff>
    </xdr:from>
    <xdr:to>
      <xdr:col>1</xdr:col>
      <xdr:colOff>751743</xdr:colOff>
      <xdr:row>44</xdr:row>
      <xdr:rowOff>9525</xdr:rowOff>
    </xdr:to>
    <xdr:sp macro="" textlink="">
      <xdr:nvSpPr>
        <xdr:cNvPr id="22" name="21 Rectángulo">
          <a:hlinkClick xmlns:r="http://schemas.openxmlformats.org/officeDocument/2006/relationships" r:id="rId3"/>
        </xdr:cNvPr>
        <xdr:cNvSpPr/>
      </xdr:nvSpPr>
      <xdr:spPr>
        <a:xfrm>
          <a:off x="380021" y="7724775"/>
          <a:ext cx="786914" cy="533888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9525</xdr:colOff>
      <xdr:row>26</xdr:row>
      <xdr:rowOff>180974</xdr:rowOff>
    </xdr:from>
    <xdr:to>
      <xdr:col>15</xdr:col>
      <xdr:colOff>304801</xdr:colOff>
      <xdr:row>44</xdr:row>
      <xdr:rowOff>9524</xdr:rowOff>
    </xdr:to>
    <xdr:sp macro="" textlink="">
      <xdr:nvSpPr>
        <xdr:cNvPr id="23" name="22 Rectángulo">
          <a:hlinkClick xmlns:r="http://schemas.openxmlformats.org/officeDocument/2006/relationships" r:id="rId4"/>
        </xdr:cNvPr>
        <xdr:cNvSpPr/>
      </xdr:nvSpPr>
      <xdr:spPr>
        <a:xfrm>
          <a:off x="11178566" y="6470084"/>
          <a:ext cx="778050" cy="3716837"/>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367809</xdr:colOff>
      <xdr:row>47</xdr:row>
      <xdr:rowOff>4397</xdr:rowOff>
    </xdr:from>
    <xdr:to>
      <xdr:col>1</xdr:col>
      <xdr:colOff>739531</xdr:colOff>
      <xdr:row>73</xdr:row>
      <xdr:rowOff>9525</xdr:rowOff>
    </xdr:to>
    <xdr:sp macro="" textlink="">
      <xdr:nvSpPr>
        <xdr:cNvPr id="26" name="25 Rectángulo">
          <a:hlinkClick xmlns:r="http://schemas.openxmlformats.org/officeDocument/2006/relationships" r:id="rId5"/>
        </xdr:cNvPr>
        <xdr:cNvSpPr/>
      </xdr:nvSpPr>
      <xdr:spPr>
        <a:xfrm>
          <a:off x="367809" y="13937762"/>
          <a:ext cx="786914" cy="10836763"/>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380021</xdr:colOff>
      <xdr:row>77</xdr:row>
      <xdr:rowOff>102088</xdr:rowOff>
    </xdr:from>
    <xdr:to>
      <xdr:col>1</xdr:col>
      <xdr:colOff>751743</xdr:colOff>
      <xdr:row>83</xdr:row>
      <xdr:rowOff>473563</xdr:rowOff>
    </xdr:to>
    <xdr:sp macro="" textlink="">
      <xdr:nvSpPr>
        <xdr:cNvPr id="28" name="27 Rectángulo">
          <a:hlinkClick xmlns:r="http://schemas.openxmlformats.org/officeDocument/2006/relationships" r:id="rId6"/>
        </xdr:cNvPr>
        <xdr:cNvSpPr/>
      </xdr:nvSpPr>
      <xdr:spPr>
        <a:xfrm>
          <a:off x="380021" y="25758530"/>
          <a:ext cx="786914" cy="331445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48848</xdr:colOff>
      <xdr:row>78</xdr:row>
      <xdr:rowOff>0</xdr:rowOff>
    </xdr:from>
    <xdr:to>
      <xdr:col>15</xdr:col>
      <xdr:colOff>344124</xdr:colOff>
      <xdr:row>84</xdr:row>
      <xdr:rowOff>9525</xdr:rowOff>
    </xdr:to>
    <xdr:sp macro="" textlink="">
      <xdr:nvSpPr>
        <xdr:cNvPr id="29" name="28 Rectángulo">
          <a:hlinkClick xmlns:r="http://schemas.openxmlformats.org/officeDocument/2006/relationships" r:id="rId7"/>
        </xdr:cNvPr>
        <xdr:cNvSpPr/>
      </xdr:nvSpPr>
      <xdr:spPr>
        <a:xfrm>
          <a:off x="12272598" y="25766346"/>
          <a:ext cx="783738" cy="3318852"/>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7</xdr:col>
      <xdr:colOff>28575</xdr:colOff>
      <xdr:row>9</xdr:row>
      <xdr:rowOff>104775</xdr:rowOff>
    </xdr:from>
    <xdr:to>
      <xdr:col>9</xdr:col>
      <xdr:colOff>247650</xdr:colOff>
      <xdr:row>11</xdr:row>
      <xdr:rowOff>19050</xdr:rowOff>
    </xdr:to>
    <xdr:sp macro="" textlink="">
      <xdr:nvSpPr>
        <xdr:cNvPr id="33" name="32 Rectángulo">
          <a:hlinkClick xmlns:r="http://schemas.openxmlformats.org/officeDocument/2006/relationships" r:id="rId8"/>
        </xdr:cNvPr>
        <xdr:cNvSpPr/>
      </xdr:nvSpPr>
      <xdr:spPr>
        <a:xfrm>
          <a:off x="5676900" y="2686050"/>
          <a:ext cx="1743075" cy="31432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ÍNDICE</a:t>
          </a:r>
        </a:p>
      </xdr:txBody>
    </xdr:sp>
    <xdr:clientData/>
  </xdr:twoCellAnchor>
  <xdr:twoCellAnchor>
    <xdr:from>
      <xdr:col>1</xdr:col>
      <xdr:colOff>781538</xdr:colOff>
      <xdr:row>15</xdr:row>
      <xdr:rowOff>158750</xdr:rowOff>
    </xdr:from>
    <xdr:to>
      <xdr:col>14</xdr:col>
      <xdr:colOff>24423</xdr:colOff>
      <xdr:row>16</xdr:row>
      <xdr:rowOff>165404</xdr:rowOff>
    </xdr:to>
    <xdr:sp macro="" textlink="">
      <xdr:nvSpPr>
        <xdr:cNvPr id="24" name="23 Rectángulo">
          <a:hlinkClick xmlns:r="http://schemas.openxmlformats.org/officeDocument/2006/relationships" r:id="rId9"/>
        </xdr:cNvPr>
        <xdr:cNvSpPr/>
      </xdr:nvSpPr>
      <xdr:spPr>
        <a:xfrm>
          <a:off x="952500" y="4725865"/>
          <a:ext cx="11173558" cy="311943"/>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DE POBLACIÓN BENEFICIARIA Y ANÁLISIS DE DEMANDA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14</xdr:col>
      <xdr:colOff>61057</xdr:colOff>
      <xdr:row>46</xdr:row>
      <xdr:rowOff>97691</xdr:rowOff>
    </xdr:from>
    <xdr:to>
      <xdr:col>16</xdr:col>
      <xdr:colOff>26622</xdr:colOff>
      <xdr:row>73</xdr:row>
      <xdr:rowOff>24423</xdr:rowOff>
    </xdr:to>
    <xdr:sp macro="" textlink="">
      <xdr:nvSpPr>
        <xdr:cNvPr id="27" name="26 Rectángulo">
          <a:hlinkClick xmlns:r="http://schemas.openxmlformats.org/officeDocument/2006/relationships" r:id="rId10"/>
        </xdr:cNvPr>
        <xdr:cNvSpPr/>
      </xdr:nvSpPr>
      <xdr:spPr>
        <a:xfrm>
          <a:off x="12406922" y="13921153"/>
          <a:ext cx="832585" cy="1086827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3</xdr:col>
      <xdr:colOff>850975</xdr:colOff>
      <xdr:row>4</xdr:row>
      <xdr:rowOff>61060</xdr:rowOff>
    </xdr:from>
    <xdr:to>
      <xdr:col>5</xdr:col>
      <xdr:colOff>242840</xdr:colOff>
      <xdr:row>7</xdr:row>
      <xdr:rowOff>156310</xdr:rowOff>
    </xdr:to>
    <xdr:sp macro="" textlink="">
      <xdr:nvSpPr>
        <xdr:cNvPr id="25" name="16 Rectángulo redondeado"/>
        <xdr:cNvSpPr>
          <a:spLocks noChangeArrowheads="1"/>
        </xdr:cNvSpPr>
      </xdr:nvSpPr>
      <xdr:spPr bwMode="auto">
        <a:xfrm>
          <a:off x="2743763" y="1050195"/>
          <a:ext cx="1370135" cy="925634"/>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200" b="1" kern="1200">
              <a:solidFill>
                <a:srgbClr val="000000"/>
              </a:solidFill>
              <a:effectLst/>
              <a:latin typeface="Arial Narrow"/>
              <a:ea typeface="Times New Roman"/>
              <a:cs typeface="Times New Roman"/>
            </a:rPr>
            <a:t>Paso 3.1</a:t>
          </a:r>
          <a:r>
            <a:rPr lang="es-CO" sz="1200" kern="1200">
              <a:solidFill>
                <a:srgbClr val="000000"/>
              </a:solidFill>
              <a:effectLst/>
              <a:latin typeface="Arial Narrow"/>
              <a:ea typeface="Times New Roman"/>
              <a:cs typeface="Times New Roman"/>
            </a:rPr>
            <a:t> Tipificación de la Población.</a:t>
          </a:r>
          <a:endParaRPr lang="es-HN" sz="1200">
            <a:effectLst/>
            <a:latin typeface="Times New Roman"/>
            <a:ea typeface="Times New Roman"/>
          </a:endParaRPr>
        </a:p>
      </xdr:txBody>
    </xdr:sp>
    <xdr:clientData/>
  </xdr:twoCellAnchor>
  <xdr:twoCellAnchor>
    <xdr:from>
      <xdr:col>5</xdr:col>
      <xdr:colOff>351701</xdr:colOff>
      <xdr:row>5</xdr:row>
      <xdr:rowOff>89669</xdr:rowOff>
    </xdr:from>
    <xdr:to>
      <xdr:col>5</xdr:col>
      <xdr:colOff>720795</xdr:colOff>
      <xdr:row>6</xdr:row>
      <xdr:rowOff>191723</xdr:rowOff>
    </xdr:to>
    <xdr:sp macro="" textlink="">
      <xdr:nvSpPr>
        <xdr:cNvPr id="30" name="343 Flecha derecha"/>
        <xdr:cNvSpPr/>
      </xdr:nvSpPr>
      <xdr:spPr>
        <a:xfrm>
          <a:off x="4222759" y="1286400"/>
          <a:ext cx="369094" cy="43176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5</xdr:col>
      <xdr:colOff>842960</xdr:colOff>
      <xdr:row>4</xdr:row>
      <xdr:rowOff>92460</xdr:rowOff>
    </xdr:from>
    <xdr:to>
      <xdr:col>7</xdr:col>
      <xdr:colOff>244245</xdr:colOff>
      <xdr:row>7</xdr:row>
      <xdr:rowOff>82210</xdr:rowOff>
    </xdr:to>
    <xdr:sp macro="" textlink="">
      <xdr:nvSpPr>
        <xdr:cNvPr id="31" name="18 Rectángulo redondeado"/>
        <xdr:cNvSpPr>
          <a:spLocks noChangeArrowheads="1"/>
        </xdr:cNvSpPr>
      </xdr:nvSpPr>
      <xdr:spPr bwMode="auto">
        <a:xfrm>
          <a:off x="4714018" y="1081595"/>
          <a:ext cx="1550515" cy="820134"/>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200" b="1" kern="1200">
              <a:solidFill>
                <a:srgbClr val="000000"/>
              </a:solidFill>
              <a:effectLst/>
              <a:latin typeface="Arial Narrow"/>
              <a:ea typeface="Times New Roman"/>
              <a:cs typeface="Times New Roman"/>
            </a:rPr>
            <a:t>Paso 3.2</a:t>
          </a:r>
          <a:r>
            <a:rPr lang="es-CO" sz="1200" kern="1200">
              <a:solidFill>
                <a:srgbClr val="000000"/>
              </a:solidFill>
              <a:effectLst/>
              <a:latin typeface="Arial Narrow"/>
              <a:ea typeface="Times New Roman"/>
              <a:cs typeface="Times New Roman"/>
            </a:rPr>
            <a:t> Caracterización y Estimación de la Población Objetivo.</a:t>
          </a:r>
          <a:endParaRPr lang="es-HN" sz="1200">
            <a:effectLst/>
            <a:latin typeface="Times New Roman"/>
            <a:ea typeface="Times New Roman"/>
          </a:endParaRPr>
        </a:p>
      </xdr:txBody>
    </xdr:sp>
    <xdr:clientData/>
  </xdr:twoCellAnchor>
  <xdr:twoCellAnchor>
    <xdr:from>
      <xdr:col>7</xdr:col>
      <xdr:colOff>372215</xdr:colOff>
      <xdr:row>5</xdr:row>
      <xdr:rowOff>81573</xdr:rowOff>
    </xdr:from>
    <xdr:to>
      <xdr:col>7</xdr:col>
      <xdr:colOff>741309</xdr:colOff>
      <xdr:row>6</xdr:row>
      <xdr:rowOff>183627</xdr:rowOff>
    </xdr:to>
    <xdr:sp macro="" textlink="">
      <xdr:nvSpPr>
        <xdr:cNvPr id="32" name="343 Flecha derecha"/>
        <xdr:cNvSpPr/>
      </xdr:nvSpPr>
      <xdr:spPr>
        <a:xfrm>
          <a:off x="6392503" y="1278304"/>
          <a:ext cx="369094" cy="43176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7</xdr:col>
      <xdr:colOff>874358</xdr:colOff>
      <xdr:row>4</xdr:row>
      <xdr:rowOff>95250</xdr:rowOff>
    </xdr:from>
    <xdr:to>
      <xdr:col>8</xdr:col>
      <xdr:colOff>1105675</xdr:colOff>
      <xdr:row>7</xdr:row>
      <xdr:rowOff>57786</xdr:rowOff>
    </xdr:to>
    <xdr:sp macro="" textlink="">
      <xdr:nvSpPr>
        <xdr:cNvPr id="38" name="17 Rectángulo redondeado"/>
        <xdr:cNvSpPr>
          <a:spLocks noChangeArrowheads="1"/>
        </xdr:cNvSpPr>
      </xdr:nvSpPr>
      <xdr:spPr bwMode="auto">
        <a:xfrm>
          <a:off x="6894646" y="1084385"/>
          <a:ext cx="1379202" cy="792920"/>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200" b="1" kern="1200">
              <a:solidFill>
                <a:srgbClr val="000000"/>
              </a:solidFill>
              <a:effectLst/>
              <a:latin typeface="Arial Narrow"/>
              <a:ea typeface="Times New Roman"/>
              <a:cs typeface="Times New Roman"/>
            </a:rPr>
            <a:t>Paso 3.3</a:t>
          </a:r>
          <a:r>
            <a:rPr lang="es-CO" sz="1200" kern="1200">
              <a:solidFill>
                <a:srgbClr val="000000"/>
              </a:solidFill>
              <a:effectLst/>
              <a:latin typeface="Arial Narrow"/>
              <a:ea typeface="Times New Roman"/>
              <a:cs typeface="Times New Roman"/>
            </a:rPr>
            <a:t> Establecimiento de la Demanda Insatisfecha.</a:t>
          </a:r>
          <a:endParaRPr lang="es-HN" sz="1200">
            <a:effectLst/>
            <a:latin typeface="Times New Roman"/>
            <a:ea typeface="Times New Roman"/>
          </a:endParaRPr>
        </a:p>
      </xdr:txBody>
    </xdr:sp>
    <xdr:clientData/>
  </xdr:twoCellAnchor>
  <xdr:twoCellAnchor>
    <xdr:from>
      <xdr:col>9</xdr:col>
      <xdr:colOff>125124</xdr:colOff>
      <xdr:row>5</xdr:row>
      <xdr:rowOff>58476</xdr:rowOff>
    </xdr:from>
    <xdr:to>
      <xdr:col>9</xdr:col>
      <xdr:colOff>499103</xdr:colOff>
      <xdr:row>6</xdr:row>
      <xdr:rowOff>160530</xdr:rowOff>
    </xdr:to>
    <xdr:sp macro="" textlink="">
      <xdr:nvSpPr>
        <xdr:cNvPr id="39" name="343 Flecha derecha"/>
        <xdr:cNvSpPr/>
      </xdr:nvSpPr>
      <xdr:spPr>
        <a:xfrm>
          <a:off x="8441182" y="1255207"/>
          <a:ext cx="373979" cy="431765"/>
        </a:xfrm>
        <a:prstGeom prst="rightArrow">
          <a:avLst/>
        </a:prstGeom>
        <a:solidFill>
          <a:srgbClr val="A3ECFD"/>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9</xdr:col>
      <xdr:colOff>603609</xdr:colOff>
      <xdr:row>4</xdr:row>
      <xdr:rowOff>81644</xdr:rowOff>
    </xdr:from>
    <xdr:to>
      <xdr:col>11</xdr:col>
      <xdr:colOff>453930</xdr:colOff>
      <xdr:row>7</xdr:row>
      <xdr:rowOff>54429</xdr:rowOff>
    </xdr:to>
    <xdr:sp macro="" textlink="">
      <xdr:nvSpPr>
        <xdr:cNvPr id="40" name="19 Rectángulo redondeado"/>
        <xdr:cNvSpPr>
          <a:spLocks noChangeArrowheads="1"/>
        </xdr:cNvSpPr>
      </xdr:nvSpPr>
      <xdr:spPr bwMode="auto">
        <a:xfrm>
          <a:off x="8919667" y="1070779"/>
          <a:ext cx="1364551" cy="803169"/>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a:spcAft>
              <a:spcPts val="0"/>
            </a:spcAft>
          </a:pPr>
          <a:r>
            <a:rPr lang="es-CO" sz="1200" b="1" kern="1200">
              <a:solidFill>
                <a:srgbClr val="000000"/>
              </a:solidFill>
              <a:effectLst/>
              <a:latin typeface="Arial Narrow"/>
              <a:ea typeface="Times New Roman"/>
              <a:cs typeface="Times New Roman"/>
            </a:rPr>
            <a:t>Paso 3.4</a:t>
          </a:r>
          <a:r>
            <a:rPr lang="es-CO" sz="1200" kern="1200">
              <a:solidFill>
                <a:srgbClr val="000000"/>
              </a:solidFill>
              <a:effectLst/>
              <a:latin typeface="Arial Narrow"/>
              <a:ea typeface="Times New Roman"/>
              <a:cs typeface="Times New Roman"/>
            </a:rPr>
            <a:t> Establecimiento de Criterios de Asignación.</a:t>
          </a:r>
          <a:endParaRPr lang="es-HN" sz="1200">
            <a:effectLst/>
            <a:latin typeface="Times New Roman"/>
            <a:ea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91166</xdr:colOff>
      <xdr:row>3</xdr:row>
      <xdr:rowOff>57150</xdr:rowOff>
    </xdr:from>
    <xdr:to>
      <xdr:col>2</xdr:col>
      <xdr:colOff>537483</xdr:colOff>
      <xdr:row>14</xdr:row>
      <xdr:rowOff>19049</xdr:rowOff>
    </xdr:to>
    <xdr:sp macro="" textlink="">
      <xdr:nvSpPr>
        <xdr:cNvPr id="10" name="9 Rectángulo redondeado"/>
        <xdr:cNvSpPr/>
      </xdr:nvSpPr>
      <xdr:spPr>
        <a:xfrm>
          <a:off x="1154791" y="660400"/>
          <a:ext cx="1414692"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MÓDULO 5. SELECCIÓN DE ALTERNATIVAS</a:t>
          </a:r>
        </a:p>
      </xdr:txBody>
    </xdr:sp>
    <xdr:clientData/>
  </xdr:twoCellAnchor>
  <xdr:twoCellAnchor>
    <xdr:from>
      <xdr:col>8</xdr:col>
      <xdr:colOff>190846</xdr:colOff>
      <xdr:row>12</xdr:row>
      <xdr:rowOff>140493</xdr:rowOff>
    </xdr:from>
    <xdr:to>
      <xdr:col>10</xdr:col>
      <xdr:colOff>147984</xdr:colOff>
      <xdr:row>14</xdr:row>
      <xdr:rowOff>54768</xdr:rowOff>
    </xdr:to>
    <xdr:sp macro="" textlink="">
      <xdr:nvSpPr>
        <xdr:cNvPr id="15" name="14 Rectángulo">
          <a:hlinkClick xmlns:r="http://schemas.openxmlformats.org/officeDocument/2006/relationships" r:id="rId1"/>
        </xdr:cNvPr>
        <xdr:cNvSpPr/>
      </xdr:nvSpPr>
      <xdr:spPr>
        <a:xfrm>
          <a:off x="6899167" y="2453707"/>
          <a:ext cx="2039031" cy="29527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ÍNDICE</a:t>
          </a:r>
        </a:p>
      </xdr:txBody>
    </xdr:sp>
    <xdr:clientData/>
  </xdr:twoCellAnchor>
  <xdr:twoCellAnchor>
    <xdr:from>
      <xdr:col>21</xdr:col>
      <xdr:colOff>52728</xdr:colOff>
      <xdr:row>82</xdr:row>
      <xdr:rowOff>233362</xdr:rowOff>
    </xdr:from>
    <xdr:to>
      <xdr:col>22</xdr:col>
      <xdr:colOff>74160</xdr:colOff>
      <xdr:row>150</xdr:row>
      <xdr:rowOff>122464</xdr:rowOff>
    </xdr:to>
    <xdr:sp macro="" textlink="">
      <xdr:nvSpPr>
        <xdr:cNvPr id="24" name="23 Rectángulo">
          <a:hlinkClick xmlns:r="http://schemas.openxmlformats.org/officeDocument/2006/relationships" r:id="rId2"/>
        </xdr:cNvPr>
        <xdr:cNvSpPr/>
      </xdr:nvSpPr>
      <xdr:spPr>
        <a:xfrm>
          <a:off x="18177442" y="20467183"/>
          <a:ext cx="783432" cy="16435388"/>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502460</xdr:colOff>
      <xdr:row>82</xdr:row>
      <xdr:rowOff>228601</xdr:rowOff>
    </xdr:from>
    <xdr:to>
      <xdr:col>0</xdr:col>
      <xdr:colOff>1054912</xdr:colOff>
      <xdr:row>134</xdr:row>
      <xdr:rowOff>31751</xdr:rowOff>
    </xdr:to>
    <xdr:sp macro="" textlink="">
      <xdr:nvSpPr>
        <xdr:cNvPr id="25" name="24 Rectángulo">
          <a:hlinkClick xmlns:r="http://schemas.openxmlformats.org/officeDocument/2006/relationships" r:id="rId3"/>
        </xdr:cNvPr>
        <xdr:cNvSpPr/>
      </xdr:nvSpPr>
      <xdr:spPr>
        <a:xfrm>
          <a:off x="502460" y="21072476"/>
          <a:ext cx="552452" cy="208534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22226</xdr:colOff>
      <xdr:row>136</xdr:row>
      <xdr:rowOff>190500</xdr:rowOff>
    </xdr:from>
    <xdr:to>
      <xdr:col>0</xdr:col>
      <xdr:colOff>1016000</xdr:colOff>
      <xdr:row>150</xdr:row>
      <xdr:rowOff>63500</xdr:rowOff>
    </xdr:to>
    <xdr:sp macro="" textlink="">
      <xdr:nvSpPr>
        <xdr:cNvPr id="28" name="27 Rectángulo">
          <a:hlinkClick xmlns:r="http://schemas.openxmlformats.org/officeDocument/2006/relationships" r:id="rId4"/>
        </xdr:cNvPr>
        <xdr:cNvSpPr/>
      </xdr:nvSpPr>
      <xdr:spPr>
        <a:xfrm>
          <a:off x="22226" y="42878375"/>
          <a:ext cx="993774" cy="61436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23812</xdr:colOff>
      <xdr:row>136</xdr:row>
      <xdr:rowOff>178593</xdr:rowOff>
    </xdr:from>
    <xdr:to>
      <xdr:col>16</xdr:col>
      <xdr:colOff>936625</xdr:colOff>
      <xdr:row>150</xdr:row>
      <xdr:rowOff>45243</xdr:rowOff>
    </xdr:to>
    <xdr:sp macro="" textlink="">
      <xdr:nvSpPr>
        <xdr:cNvPr id="29" name="28 Rectángulo">
          <a:hlinkClick xmlns:r="http://schemas.openxmlformats.org/officeDocument/2006/relationships" r:id="rId5"/>
        </xdr:cNvPr>
        <xdr:cNvSpPr/>
      </xdr:nvSpPr>
      <xdr:spPr>
        <a:xfrm>
          <a:off x="17406937" y="42866468"/>
          <a:ext cx="912813" cy="61372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20</xdr:col>
      <xdr:colOff>999859</xdr:colOff>
      <xdr:row>24</xdr:row>
      <xdr:rowOff>79375</xdr:rowOff>
    </xdr:from>
    <xdr:to>
      <xdr:col>22</xdr:col>
      <xdr:colOff>483129</xdr:colOff>
      <xdr:row>78</xdr:row>
      <xdr:rowOff>79375</xdr:rowOff>
    </xdr:to>
    <xdr:sp macro="" textlink="">
      <xdr:nvSpPr>
        <xdr:cNvPr id="52" name="51 Rectángulo">
          <a:hlinkClick xmlns:r="http://schemas.openxmlformats.org/officeDocument/2006/relationships" r:id="rId6"/>
        </xdr:cNvPr>
        <xdr:cNvSpPr/>
      </xdr:nvSpPr>
      <xdr:spPr>
        <a:xfrm>
          <a:off x="22875609" y="6064250"/>
          <a:ext cx="1261270" cy="123983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420795</xdr:colOff>
      <xdr:row>23</xdr:row>
      <xdr:rowOff>142873</xdr:rowOff>
    </xdr:from>
    <xdr:to>
      <xdr:col>0</xdr:col>
      <xdr:colOff>1195044</xdr:colOff>
      <xdr:row>78</xdr:row>
      <xdr:rowOff>0</xdr:rowOff>
    </xdr:to>
    <xdr:sp macro="" textlink="">
      <xdr:nvSpPr>
        <xdr:cNvPr id="53" name="52 Rectángulo">
          <a:hlinkClick xmlns:r="http://schemas.openxmlformats.org/officeDocument/2006/relationships" r:id="rId7"/>
        </xdr:cNvPr>
        <xdr:cNvSpPr/>
      </xdr:nvSpPr>
      <xdr:spPr>
        <a:xfrm>
          <a:off x="420795" y="7286623"/>
          <a:ext cx="774249" cy="12035519"/>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63500</xdr:colOff>
      <xdr:row>199</xdr:row>
      <xdr:rowOff>0</xdr:rowOff>
    </xdr:from>
    <xdr:to>
      <xdr:col>0</xdr:col>
      <xdr:colOff>1012827</xdr:colOff>
      <xdr:row>199</xdr:row>
      <xdr:rowOff>0</xdr:rowOff>
    </xdr:to>
    <xdr:sp macro="" textlink="">
      <xdr:nvSpPr>
        <xdr:cNvPr id="66" name="65 Rectángulo">
          <a:hlinkClick xmlns:r="http://schemas.openxmlformats.org/officeDocument/2006/relationships" r:id="rId8"/>
        </xdr:cNvPr>
        <xdr:cNvSpPr/>
      </xdr:nvSpPr>
      <xdr:spPr>
        <a:xfrm>
          <a:off x="63500" y="58515250"/>
          <a:ext cx="949327" cy="23971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63501</xdr:colOff>
      <xdr:row>154</xdr:row>
      <xdr:rowOff>285750</xdr:rowOff>
    </xdr:from>
    <xdr:to>
      <xdr:col>0</xdr:col>
      <xdr:colOff>1016000</xdr:colOff>
      <xdr:row>170</xdr:row>
      <xdr:rowOff>301624</xdr:rowOff>
    </xdr:to>
    <xdr:sp macro="" textlink="">
      <xdr:nvSpPr>
        <xdr:cNvPr id="69" name="68 Rectángulo">
          <a:hlinkClick xmlns:r="http://schemas.openxmlformats.org/officeDocument/2006/relationships" r:id="rId9"/>
        </xdr:cNvPr>
        <xdr:cNvSpPr/>
      </xdr:nvSpPr>
      <xdr:spPr>
        <a:xfrm>
          <a:off x="63501" y="50752375"/>
          <a:ext cx="952499" cy="6048374"/>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15</xdr:col>
      <xdr:colOff>70948</xdr:colOff>
      <xdr:row>154</xdr:row>
      <xdr:rowOff>291125</xdr:rowOff>
    </xdr:from>
    <xdr:to>
      <xdr:col>15</xdr:col>
      <xdr:colOff>1047749</xdr:colOff>
      <xdr:row>171</xdr:row>
      <xdr:rowOff>63500</xdr:rowOff>
    </xdr:to>
    <xdr:sp macro="" textlink="">
      <xdr:nvSpPr>
        <xdr:cNvPr id="70" name="69 Rectángulo">
          <a:hlinkClick xmlns:r="http://schemas.openxmlformats.org/officeDocument/2006/relationships" r:id="rId10"/>
        </xdr:cNvPr>
        <xdr:cNvSpPr/>
      </xdr:nvSpPr>
      <xdr:spPr>
        <a:xfrm>
          <a:off x="16326948" y="50757750"/>
          <a:ext cx="976801" cy="61065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0</xdr:colOff>
      <xdr:row>17</xdr:row>
      <xdr:rowOff>238125</xdr:rowOff>
    </xdr:from>
    <xdr:to>
      <xdr:col>16</xdr:col>
      <xdr:colOff>40822</xdr:colOff>
      <xdr:row>18</xdr:row>
      <xdr:rowOff>244929</xdr:rowOff>
    </xdr:to>
    <xdr:sp macro="" textlink="">
      <xdr:nvSpPr>
        <xdr:cNvPr id="75" name="74 Rectángulo">
          <a:hlinkClick xmlns:r="http://schemas.openxmlformats.org/officeDocument/2006/relationships" r:id="rId11"/>
        </xdr:cNvPr>
        <xdr:cNvSpPr/>
      </xdr:nvSpPr>
      <xdr:spPr>
        <a:xfrm>
          <a:off x="340179" y="3939268"/>
          <a:ext cx="14124214" cy="346982"/>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a:t>
          </a:r>
          <a:r>
            <a:rPr lang="es-CO" sz="1100" b="1">
              <a:solidFill>
                <a:schemeClr val="lt1"/>
              </a:solidFill>
              <a:latin typeface="+mn-lt"/>
              <a:ea typeface="+mn-ea"/>
              <a:cs typeface="+mn-cs"/>
            </a:rPr>
            <a:t> </a:t>
          </a:r>
          <a:r>
            <a:rPr lang="es-CO" sz="1050" b="1">
              <a:solidFill>
                <a:schemeClr val="bg1"/>
              </a:solidFill>
              <a:latin typeface="Berlin Sans FB Demi" pitchFamily="34" charset="0"/>
              <a:ea typeface="+mn-ea"/>
              <a:cs typeface="+mn-cs"/>
            </a:rPr>
            <a:t>SELECCIÓN DE ALTERNATIVAS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3</xdr:col>
      <xdr:colOff>122469</xdr:colOff>
      <xdr:row>6</xdr:row>
      <xdr:rowOff>40824</xdr:rowOff>
    </xdr:from>
    <xdr:to>
      <xdr:col>4</xdr:col>
      <xdr:colOff>421826</xdr:colOff>
      <xdr:row>10</xdr:row>
      <xdr:rowOff>176896</xdr:rowOff>
    </xdr:to>
    <xdr:sp macro="" textlink="">
      <xdr:nvSpPr>
        <xdr:cNvPr id="57" name="28 Rectángulo redondeado"/>
        <xdr:cNvSpPr>
          <a:spLocks noChangeArrowheads="1"/>
        </xdr:cNvSpPr>
      </xdr:nvSpPr>
      <xdr:spPr bwMode="auto">
        <a:xfrm>
          <a:off x="2109112" y="1211038"/>
          <a:ext cx="1333500" cy="898072"/>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5.1</a:t>
          </a:r>
          <a:r>
            <a:rPr lang="es-CO" sz="1400" kern="1200">
              <a:solidFill>
                <a:srgbClr val="000000"/>
              </a:solidFill>
              <a:effectLst/>
              <a:latin typeface="Arial Narrow"/>
              <a:ea typeface="Times New Roman"/>
              <a:cs typeface="Times New Roman"/>
            </a:rPr>
            <a:t> Elaboración del Presupuesto de</a:t>
          </a:r>
          <a:r>
            <a:rPr lang="es-CO" sz="1400" kern="1200" baseline="0">
              <a:solidFill>
                <a:srgbClr val="000000"/>
              </a:solidFill>
              <a:effectLst/>
              <a:latin typeface="Arial Narrow"/>
              <a:ea typeface="Times New Roman"/>
              <a:cs typeface="Times New Roman"/>
            </a:rPr>
            <a:t> Inversión</a:t>
          </a:r>
          <a:endParaRPr lang="es-HN" sz="1400">
            <a:effectLst/>
            <a:latin typeface="Times New Roman"/>
            <a:ea typeface="Times New Roman"/>
          </a:endParaRPr>
        </a:p>
      </xdr:txBody>
    </xdr:sp>
    <xdr:clientData/>
  </xdr:twoCellAnchor>
  <xdr:twoCellAnchor>
    <xdr:from>
      <xdr:col>4</xdr:col>
      <xdr:colOff>544280</xdr:colOff>
      <xdr:row>7</xdr:row>
      <xdr:rowOff>81644</xdr:rowOff>
    </xdr:from>
    <xdr:to>
      <xdr:col>5</xdr:col>
      <xdr:colOff>146280</xdr:colOff>
      <xdr:row>9</xdr:row>
      <xdr:rowOff>188800</xdr:rowOff>
    </xdr:to>
    <xdr:sp macro="" textlink="">
      <xdr:nvSpPr>
        <xdr:cNvPr id="58" name="240 Flecha derecha"/>
        <xdr:cNvSpPr/>
      </xdr:nvSpPr>
      <xdr:spPr>
        <a:xfrm>
          <a:off x="3565066" y="1442358"/>
          <a:ext cx="500071" cy="488156"/>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5</xdr:col>
      <xdr:colOff>258543</xdr:colOff>
      <xdr:row>6</xdr:row>
      <xdr:rowOff>122465</xdr:rowOff>
    </xdr:from>
    <xdr:to>
      <xdr:col>6</xdr:col>
      <xdr:colOff>653143</xdr:colOff>
      <xdr:row>11</xdr:row>
      <xdr:rowOff>9345</xdr:rowOff>
    </xdr:to>
    <xdr:sp macro="" textlink="">
      <xdr:nvSpPr>
        <xdr:cNvPr id="62" name="53 Rectángulo redondeado"/>
        <xdr:cNvSpPr>
          <a:spLocks noChangeArrowheads="1"/>
        </xdr:cNvSpPr>
      </xdr:nvSpPr>
      <xdr:spPr bwMode="auto">
        <a:xfrm>
          <a:off x="5388436" y="1292679"/>
          <a:ext cx="1319886" cy="839380"/>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5.2</a:t>
          </a:r>
          <a:r>
            <a:rPr lang="es-CO" sz="1400" kern="1200">
              <a:solidFill>
                <a:srgbClr val="000000"/>
              </a:solidFill>
              <a:effectLst/>
              <a:latin typeface="Arial Narrow"/>
              <a:ea typeface="Times New Roman"/>
              <a:cs typeface="Times New Roman"/>
            </a:rPr>
            <a:t> Flujo e Inentificación</a:t>
          </a:r>
          <a:r>
            <a:rPr lang="es-CO" sz="1400" kern="1200" baseline="0">
              <a:solidFill>
                <a:srgbClr val="000000"/>
              </a:solidFill>
              <a:effectLst/>
              <a:latin typeface="Arial Narrow"/>
              <a:ea typeface="Times New Roman"/>
              <a:cs typeface="Times New Roman"/>
            </a:rPr>
            <a:t> </a:t>
          </a:r>
          <a:r>
            <a:rPr lang="es-CO" sz="1400" kern="1200">
              <a:solidFill>
                <a:srgbClr val="000000"/>
              </a:solidFill>
              <a:effectLst/>
              <a:latin typeface="Arial Narrow"/>
              <a:ea typeface="Times New Roman"/>
              <a:cs typeface="Times New Roman"/>
            </a:rPr>
            <a:t>de Costos</a:t>
          </a:r>
          <a:endParaRPr lang="es-HN" sz="1400">
            <a:effectLst/>
            <a:latin typeface="Times New Roman"/>
            <a:ea typeface="Times New Roman"/>
          </a:endParaRPr>
        </a:p>
      </xdr:txBody>
    </xdr:sp>
    <xdr:clientData/>
  </xdr:twoCellAnchor>
  <xdr:twoCellAnchor>
    <xdr:from>
      <xdr:col>6</xdr:col>
      <xdr:colOff>832732</xdr:colOff>
      <xdr:row>7</xdr:row>
      <xdr:rowOff>97974</xdr:rowOff>
    </xdr:from>
    <xdr:to>
      <xdr:col>7</xdr:col>
      <xdr:colOff>63500</xdr:colOff>
      <xdr:row>10</xdr:row>
      <xdr:rowOff>14630</xdr:rowOff>
    </xdr:to>
    <xdr:sp macro="" textlink="">
      <xdr:nvSpPr>
        <xdr:cNvPr id="63" name="240 Flecha derecha"/>
        <xdr:cNvSpPr/>
      </xdr:nvSpPr>
      <xdr:spPr>
        <a:xfrm>
          <a:off x="6754107" y="1463224"/>
          <a:ext cx="548393" cy="488156"/>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7</xdr:col>
      <xdr:colOff>222254</xdr:colOff>
      <xdr:row>6</xdr:row>
      <xdr:rowOff>138340</xdr:rowOff>
    </xdr:from>
    <xdr:to>
      <xdr:col>8</xdr:col>
      <xdr:colOff>535219</xdr:colOff>
      <xdr:row>11</xdr:row>
      <xdr:rowOff>2268</xdr:rowOff>
    </xdr:to>
    <xdr:sp macro="" textlink="">
      <xdr:nvSpPr>
        <xdr:cNvPr id="73" name="29 Rectángulo redondeado"/>
        <xdr:cNvSpPr>
          <a:spLocks noChangeArrowheads="1"/>
        </xdr:cNvSpPr>
      </xdr:nvSpPr>
      <xdr:spPr bwMode="auto">
        <a:xfrm>
          <a:off x="7461254" y="1313090"/>
          <a:ext cx="1440090" cy="816428"/>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5.3</a:t>
          </a:r>
          <a:r>
            <a:rPr lang="es-CO" sz="1400" kern="1200">
              <a:solidFill>
                <a:srgbClr val="000000"/>
              </a:solidFill>
              <a:effectLst/>
              <a:latin typeface="Arial Narrow"/>
              <a:ea typeface="Times New Roman"/>
              <a:cs typeface="Times New Roman"/>
            </a:rPr>
            <a:t> Análisis Costo Eficiencia (ACE)</a:t>
          </a:r>
          <a:endParaRPr lang="es-HN" sz="1400">
            <a:effectLst/>
            <a:latin typeface="Times New Roman"/>
            <a:ea typeface="Times New Roman"/>
          </a:endParaRPr>
        </a:p>
      </xdr:txBody>
    </xdr:sp>
    <xdr:clientData/>
  </xdr:twoCellAnchor>
  <xdr:twoCellAnchor>
    <xdr:from>
      <xdr:col>8</xdr:col>
      <xdr:colOff>787807</xdr:colOff>
      <xdr:row>7</xdr:row>
      <xdr:rowOff>132447</xdr:rowOff>
    </xdr:from>
    <xdr:to>
      <xdr:col>9</xdr:col>
      <xdr:colOff>160753</xdr:colOff>
      <xdr:row>10</xdr:row>
      <xdr:rowOff>49103</xdr:rowOff>
    </xdr:to>
    <xdr:sp macro="" textlink="">
      <xdr:nvSpPr>
        <xdr:cNvPr id="74" name="240 Flecha derecha"/>
        <xdr:cNvSpPr/>
      </xdr:nvSpPr>
      <xdr:spPr>
        <a:xfrm>
          <a:off x="9153932" y="1497697"/>
          <a:ext cx="500071" cy="488156"/>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9</xdr:col>
      <xdr:colOff>417288</xdr:colOff>
      <xdr:row>6</xdr:row>
      <xdr:rowOff>126999</xdr:rowOff>
    </xdr:from>
    <xdr:to>
      <xdr:col>10</xdr:col>
      <xdr:colOff>904879</xdr:colOff>
      <xdr:row>11</xdr:row>
      <xdr:rowOff>86178</xdr:rowOff>
    </xdr:to>
    <xdr:sp macro="" textlink="">
      <xdr:nvSpPr>
        <xdr:cNvPr id="79" name="31 Rectángulo redondeado"/>
        <xdr:cNvSpPr>
          <a:spLocks noChangeArrowheads="1"/>
        </xdr:cNvSpPr>
      </xdr:nvSpPr>
      <xdr:spPr bwMode="auto">
        <a:xfrm>
          <a:off x="9910538" y="1301749"/>
          <a:ext cx="1614716" cy="911679"/>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5.4</a:t>
          </a:r>
          <a:r>
            <a:rPr lang="es-CO" sz="1400" kern="1200">
              <a:solidFill>
                <a:srgbClr val="000000"/>
              </a:solidFill>
              <a:effectLst/>
              <a:latin typeface="Arial Narrow"/>
              <a:ea typeface="Times New Roman"/>
              <a:cs typeface="Times New Roman"/>
            </a:rPr>
            <a:t> Análisis Costo Beneficio (ACB)</a:t>
          </a:r>
          <a:endParaRPr lang="es-HN" sz="1400">
            <a:effectLst/>
            <a:latin typeface="Times New Roman"/>
            <a:ea typeface="Times New Roman"/>
          </a:endParaRPr>
        </a:p>
      </xdr:txBody>
    </xdr:sp>
    <xdr:clientData/>
  </xdr:twoCellAnchor>
  <xdr:twoCellAnchor>
    <xdr:from>
      <xdr:col>11</xdr:col>
      <xdr:colOff>33044</xdr:colOff>
      <xdr:row>7</xdr:row>
      <xdr:rowOff>151045</xdr:rowOff>
    </xdr:from>
    <xdr:to>
      <xdr:col>11</xdr:col>
      <xdr:colOff>533115</xdr:colOff>
      <xdr:row>10</xdr:row>
      <xdr:rowOff>67701</xdr:rowOff>
    </xdr:to>
    <xdr:sp macro="" textlink="">
      <xdr:nvSpPr>
        <xdr:cNvPr id="80" name="240 Flecha derecha"/>
        <xdr:cNvSpPr/>
      </xdr:nvSpPr>
      <xdr:spPr>
        <a:xfrm>
          <a:off x="11780544" y="1516295"/>
          <a:ext cx="500071" cy="488156"/>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11</xdr:col>
      <xdr:colOff>807358</xdr:colOff>
      <xdr:row>6</xdr:row>
      <xdr:rowOff>127000</xdr:rowOff>
    </xdr:from>
    <xdr:to>
      <xdr:col>13</xdr:col>
      <xdr:colOff>589645</xdr:colOff>
      <xdr:row>11</xdr:row>
      <xdr:rowOff>113393</xdr:rowOff>
    </xdr:to>
    <xdr:sp macro="" textlink="">
      <xdr:nvSpPr>
        <xdr:cNvPr id="82" name="56 Rectángulo redondeado"/>
        <xdr:cNvSpPr>
          <a:spLocks noChangeArrowheads="1"/>
        </xdr:cNvSpPr>
      </xdr:nvSpPr>
      <xdr:spPr bwMode="auto">
        <a:xfrm>
          <a:off x="12554858" y="1301750"/>
          <a:ext cx="2036537" cy="938893"/>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5.5</a:t>
          </a:r>
          <a:r>
            <a:rPr lang="es-CO" sz="1400" kern="1200">
              <a:solidFill>
                <a:srgbClr val="000000"/>
              </a:solidFill>
              <a:effectLst/>
              <a:latin typeface="Arial Narrow"/>
              <a:ea typeface="Times New Roman"/>
              <a:cs typeface="Times New Roman"/>
            </a:rPr>
            <a:t> Otros Criterios para el Análisis de Alternativas</a:t>
          </a:r>
          <a:endParaRPr lang="es-HN" sz="1400">
            <a:effectLst/>
            <a:latin typeface="Times New Roman"/>
            <a:ea typeface="Times New Roman"/>
          </a:endParaRPr>
        </a:p>
      </xdr:txBody>
    </xdr:sp>
    <xdr:clientData/>
  </xdr:twoCellAnchor>
  <xdr:twoCellAnchor>
    <xdr:from>
      <xdr:col>13</xdr:col>
      <xdr:colOff>756920</xdr:colOff>
      <xdr:row>7</xdr:row>
      <xdr:rowOff>185518</xdr:rowOff>
    </xdr:from>
    <xdr:to>
      <xdr:col>14</xdr:col>
      <xdr:colOff>174624</xdr:colOff>
      <xdr:row>10</xdr:row>
      <xdr:rowOff>102174</xdr:rowOff>
    </xdr:to>
    <xdr:sp macro="" textlink="">
      <xdr:nvSpPr>
        <xdr:cNvPr id="84" name="240 Flecha derecha"/>
        <xdr:cNvSpPr/>
      </xdr:nvSpPr>
      <xdr:spPr>
        <a:xfrm>
          <a:off x="14758670" y="1550768"/>
          <a:ext cx="544829" cy="488156"/>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14</xdr:col>
      <xdr:colOff>317503</xdr:colOff>
      <xdr:row>6</xdr:row>
      <xdr:rowOff>170090</xdr:rowOff>
    </xdr:from>
    <xdr:to>
      <xdr:col>15</xdr:col>
      <xdr:colOff>562432</xdr:colOff>
      <xdr:row>11</xdr:row>
      <xdr:rowOff>115662</xdr:rowOff>
    </xdr:to>
    <xdr:sp macro="" textlink="">
      <xdr:nvSpPr>
        <xdr:cNvPr id="85" name="30 Rectángulo redondeado"/>
        <xdr:cNvSpPr>
          <a:spLocks noChangeArrowheads="1"/>
        </xdr:cNvSpPr>
      </xdr:nvSpPr>
      <xdr:spPr bwMode="auto">
        <a:xfrm>
          <a:off x="15446378" y="1344840"/>
          <a:ext cx="1372054" cy="898072"/>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5.6 </a:t>
          </a:r>
          <a:r>
            <a:rPr lang="es-CO" sz="1400" kern="1200">
              <a:solidFill>
                <a:srgbClr val="000000"/>
              </a:solidFill>
              <a:effectLst/>
              <a:latin typeface="Arial Narrow"/>
              <a:ea typeface="Times New Roman"/>
              <a:cs typeface="Times New Roman"/>
            </a:rPr>
            <a:t>Selección de la Alternativa</a:t>
          </a:r>
          <a:endParaRPr lang="es-HN" sz="1400">
            <a:effectLst/>
            <a:latin typeface="Times New Roman"/>
            <a:ea typeface="Times New Roman"/>
          </a:endParaRPr>
        </a:p>
      </xdr:txBody>
    </xdr:sp>
    <xdr:clientData/>
  </xdr:twoCellAnchor>
  <xdr:twoCellAnchor>
    <xdr:from>
      <xdr:col>21</xdr:col>
      <xdr:colOff>11906</xdr:colOff>
      <xdr:row>179</xdr:row>
      <xdr:rowOff>178593</xdr:rowOff>
    </xdr:from>
    <xdr:to>
      <xdr:col>21</xdr:col>
      <xdr:colOff>689048</xdr:colOff>
      <xdr:row>193</xdr:row>
      <xdr:rowOff>23812</xdr:rowOff>
    </xdr:to>
    <xdr:sp macro="" textlink="">
      <xdr:nvSpPr>
        <xdr:cNvPr id="86" name="85 Rectángulo">
          <a:hlinkClick xmlns:r="http://schemas.openxmlformats.org/officeDocument/2006/relationships" r:id="rId12"/>
        </xdr:cNvPr>
        <xdr:cNvSpPr/>
      </xdr:nvSpPr>
      <xdr:spPr>
        <a:xfrm>
          <a:off x="22475031" y="70234968"/>
          <a:ext cx="677142" cy="3067844"/>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EJEMPLO</a:t>
          </a:r>
        </a:p>
      </xdr:txBody>
    </xdr:sp>
    <xdr:clientData/>
  </xdr:twoCellAnchor>
  <xdr:twoCellAnchor>
    <xdr:from>
      <xdr:col>0</xdr:col>
      <xdr:colOff>190500</xdr:colOff>
      <xdr:row>180</xdr:row>
      <xdr:rowOff>11906</xdr:rowOff>
    </xdr:from>
    <xdr:to>
      <xdr:col>0</xdr:col>
      <xdr:colOff>1031875</xdr:colOff>
      <xdr:row>192</xdr:row>
      <xdr:rowOff>31749</xdr:rowOff>
    </xdr:to>
    <xdr:sp macro="" textlink="">
      <xdr:nvSpPr>
        <xdr:cNvPr id="91" name="90 Rectángulo">
          <a:hlinkClick xmlns:r="http://schemas.openxmlformats.org/officeDocument/2006/relationships" r:id="rId13"/>
        </xdr:cNvPr>
        <xdr:cNvSpPr/>
      </xdr:nvSpPr>
      <xdr:spPr>
        <a:xfrm>
          <a:off x="190500" y="50303906"/>
          <a:ext cx="841375" cy="2813843"/>
        </a:xfrm>
        <a:prstGeom prst="rect">
          <a:avLst/>
        </a:prstGeom>
        <a:solidFill>
          <a:schemeClr val="tx2">
            <a:lumMod val="75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21</xdr:col>
      <xdr:colOff>52728</xdr:colOff>
      <xdr:row>263</xdr:row>
      <xdr:rowOff>233362</xdr:rowOff>
    </xdr:from>
    <xdr:to>
      <xdr:col>22</xdr:col>
      <xdr:colOff>74160</xdr:colOff>
      <xdr:row>331</xdr:row>
      <xdr:rowOff>122464</xdr:rowOff>
    </xdr:to>
    <xdr:sp macro="" textlink="">
      <xdr:nvSpPr>
        <xdr:cNvPr id="33" name="32 Rectángulo">
          <a:hlinkClick xmlns:r="http://schemas.openxmlformats.org/officeDocument/2006/relationships" r:id="rId2"/>
        </xdr:cNvPr>
        <xdr:cNvSpPr/>
      </xdr:nvSpPr>
      <xdr:spPr>
        <a:xfrm>
          <a:off x="22944478" y="20632737"/>
          <a:ext cx="783432" cy="28210102"/>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502460</xdr:colOff>
      <xdr:row>263</xdr:row>
      <xdr:rowOff>228601</xdr:rowOff>
    </xdr:from>
    <xdr:to>
      <xdr:col>0</xdr:col>
      <xdr:colOff>1054912</xdr:colOff>
      <xdr:row>315</xdr:row>
      <xdr:rowOff>31751</xdr:rowOff>
    </xdr:to>
    <xdr:sp macro="" textlink="">
      <xdr:nvSpPr>
        <xdr:cNvPr id="34" name="33 Rectángulo">
          <a:hlinkClick xmlns:r="http://schemas.openxmlformats.org/officeDocument/2006/relationships" r:id="rId3"/>
        </xdr:cNvPr>
        <xdr:cNvSpPr/>
      </xdr:nvSpPr>
      <xdr:spPr>
        <a:xfrm>
          <a:off x="502460" y="20627976"/>
          <a:ext cx="552452" cy="208534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22226</xdr:colOff>
      <xdr:row>317</xdr:row>
      <xdr:rowOff>190500</xdr:rowOff>
    </xdr:from>
    <xdr:to>
      <xdr:col>0</xdr:col>
      <xdr:colOff>1016000</xdr:colOff>
      <xdr:row>331</xdr:row>
      <xdr:rowOff>63500</xdr:rowOff>
    </xdr:to>
    <xdr:sp macro="" textlink="">
      <xdr:nvSpPr>
        <xdr:cNvPr id="35" name="34 Rectángulo">
          <a:hlinkClick xmlns:r="http://schemas.openxmlformats.org/officeDocument/2006/relationships" r:id="rId4"/>
        </xdr:cNvPr>
        <xdr:cNvSpPr/>
      </xdr:nvSpPr>
      <xdr:spPr>
        <a:xfrm>
          <a:off x="22226" y="42640250"/>
          <a:ext cx="993774" cy="61436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23812</xdr:colOff>
      <xdr:row>317</xdr:row>
      <xdr:rowOff>178593</xdr:rowOff>
    </xdr:from>
    <xdr:to>
      <xdr:col>16</xdr:col>
      <xdr:colOff>936625</xdr:colOff>
      <xdr:row>331</xdr:row>
      <xdr:rowOff>45243</xdr:rowOff>
    </xdr:to>
    <xdr:sp macro="" textlink="">
      <xdr:nvSpPr>
        <xdr:cNvPr id="36" name="35 Rectángulo">
          <a:hlinkClick xmlns:r="http://schemas.openxmlformats.org/officeDocument/2006/relationships" r:id="rId5"/>
        </xdr:cNvPr>
        <xdr:cNvSpPr/>
      </xdr:nvSpPr>
      <xdr:spPr>
        <a:xfrm>
          <a:off x="17835562" y="42628343"/>
          <a:ext cx="912813" cy="61372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16</xdr:col>
      <xdr:colOff>47359</xdr:colOff>
      <xdr:row>204</xdr:row>
      <xdr:rowOff>0</xdr:rowOff>
    </xdr:from>
    <xdr:to>
      <xdr:col>17</xdr:col>
      <xdr:colOff>292629</xdr:colOff>
      <xdr:row>259</xdr:row>
      <xdr:rowOff>0</xdr:rowOff>
    </xdr:to>
    <xdr:sp macro="" textlink="">
      <xdr:nvSpPr>
        <xdr:cNvPr id="37" name="36 Rectángulo">
          <a:hlinkClick xmlns:r="http://schemas.openxmlformats.org/officeDocument/2006/relationships" r:id="rId6"/>
        </xdr:cNvPr>
        <xdr:cNvSpPr/>
      </xdr:nvSpPr>
      <xdr:spPr>
        <a:xfrm>
          <a:off x="17859109" y="6842125"/>
          <a:ext cx="1261270" cy="123983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420795</xdr:colOff>
      <xdr:row>203</xdr:row>
      <xdr:rowOff>142873</xdr:rowOff>
    </xdr:from>
    <xdr:to>
      <xdr:col>0</xdr:col>
      <xdr:colOff>1195044</xdr:colOff>
      <xdr:row>259</xdr:row>
      <xdr:rowOff>0</xdr:rowOff>
    </xdr:to>
    <xdr:sp macro="" textlink="">
      <xdr:nvSpPr>
        <xdr:cNvPr id="38" name="37 Rectángulo">
          <a:hlinkClick xmlns:r="http://schemas.openxmlformats.org/officeDocument/2006/relationships" r:id="rId7"/>
        </xdr:cNvPr>
        <xdr:cNvSpPr/>
      </xdr:nvSpPr>
      <xdr:spPr>
        <a:xfrm>
          <a:off x="420795" y="6848473"/>
          <a:ext cx="640899" cy="1238930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63500</xdr:colOff>
      <xdr:row>382</xdr:row>
      <xdr:rowOff>0</xdr:rowOff>
    </xdr:from>
    <xdr:to>
      <xdr:col>0</xdr:col>
      <xdr:colOff>1012827</xdr:colOff>
      <xdr:row>386</xdr:row>
      <xdr:rowOff>0</xdr:rowOff>
    </xdr:to>
    <xdr:sp macro="" textlink="">
      <xdr:nvSpPr>
        <xdr:cNvPr id="39" name="38 Rectángulo">
          <a:hlinkClick xmlns:r="http://schemas.openxmlformats.org/officeDocument/2006/relationships" r:id="rId8"/>
        </xdr:cNvPr>
        <xdr:cNvSpPr/>
      </xdr:nvSpPr>
      <xdr:spPr>
        <a:xfrm>
          <a:off x="63500" y="67484625"/>
          <a:ext cx="949327" cy="25558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20</xdr:col>
      <xdr:colOff>49068</xdr:colOff>
      <xdr:row>381</xdr:row>
      <xdr:rowOff>118917</xdr:rowOff>
    </xdr:from>
    <xdr:to>
      <xdr:col>20</xdr:col>
      <xdr:colOff>815974</xdr:colOff>
      <xdr:row>386</xdr:row>
      <xdr:rowOff>10102</xdr:rowOff>
    </xdr:to>
    <xdr:sp macro="" textlink="">
      <xdr:nvSpPr>
        <xdr:cNvPr id="40" name="39 Rectángulo">
          <a:hlinkClick xmlns:r="http://schemas.openxmlformats.org/officeDocument/2006/relationships" r:id="rId14"/>
        </xdr:cNvPr>
        <xdr:cNvSpPr/>
      </xdr:nvSpPr>
      <xdr:spPr>
        <a:xfrm>
          <a:off x="21924818" y="67476542"/>
          <a:ext cx="766906" cy="257406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63501</xdr:colOff>
      <xdr:row>335</xdr:row>
      <xdr:rowOff>285750</xdr:rowOff>
    </xdr:from>
    <xdr:to>
      <xdr:col>0</xdr:col>
      <xdr:colOff>1016000</xdr:colOff>
      <xdr:row>351</xdr:row>
      <xdr:rowOff>301624</xdr:rowOff>
    </xdr:to>
    <xdr:sp macro="" textlink="">
      <xdr:nvSpPr>
        <xdr:cNvPr id="41" name="40 Rectángulo">
          <a:hlinkClick xmlns:r="http://schemas.openxmlformats.org/officeDocument/2006/relationships" r:id="rId9"/>
        </xdr:cNvPr>
        <xdr:cNvSpPr/>
      </xdr:nvSpPr>
      <xdr:spPr>
        <a:xfrm>
          <a:off x="63501" y="50292000"/>
          <a:ext cx="952499" cy="6048374"/>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15</xdr:col>
      <xdr:colOff>70948</xdr:colOff>
      <xdr:row>335</xdr:row>
      <xdr:rowOff>291125</xdr:rowOff>
    </xdr:from>
    <xdr:to>
      <xdr:col>15</xdr:col>
      <xdr:colOff>1047749</xdr:colOff>
      <xdr:row>352</xdr:row>
      <xdr:rowOff>63500</xdr:rowOff>
    </xdr:to>
    <xdr:sp macro="" textlink="">
      <xdr:nvSpPr>
        <xdr:cNvPr id="42" name="41 Rectángulo">
          <a:hlinkClick xmlns:r="http://schemas.openxmlformats.org/officeDocument/2006/relationships" r:id="rId10"/>
        </xdr:cNvPr>
        <xdr:cNvSpPr/>
      </xdr:nvSpPr>
      <xdr:spPr>
        <a:xfrm>
          <a:off x="16755573" y="50297375"/>
          <a:ext cx="976801" cy="61065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21</xdr:col>
      <xdr:colOff>11906</xdr:colOff>
      <xdr:row>360</xdr:row>
      <xdr:rowOff>178593</xdr:rowOff>
    </xdr:from>
    <xdr:to>
      <xdr:col>21</xdr:col>
      <xdr:colOff>689048</xdr:colOff>
      <xdr:row>374</xdr:row>
      <xdr:rowOff>23812</xdr:rowOff>
    </xdr:to>
    <xdr:sp macro="" textlink="">
      <xdr:nvSpPr>
        <xdr:cNvPr id="43" name="42 Rectángulo">
          <a:hlinkClick xmlns:r="http://schemas.openxmlformats.org/officeDocument/2006/relationships" r:id="rId12"/>
        </xdr:cNvPr>
        <xdr:cNvSpPr/>
      </xdr:nvSpPr>
      <xdr:spPr>
        <a:xfrm>
          <a:off x="22903656" y="59103418"/>
          <a:ext cx="677142" cy="5261769"/>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EJEMPLO</a:t>
          </a:r>
        </a:p>
      </xdr:txBody>
    </xdr:sp>
    <xdr:clientData/>
  </xdr:twoCellAnchor>
  <xdr:twoCellAnchor>
    <xdr:from>
      <xdr:col>0</xdr:col>
      <xdr:colOff>190500</xdr:colOff>
      <xdr:row>361</xdr:row>
      <xdr:rowOff>11906</xdr:rowOff>
    </xdr:from>
    <xdr:to>
      <xdr:col>0</xdr:col>
      <xdr:colOff>1031875</xdr:colOff>
      <xdr:row>373</xdr:row>
      <xdr:rowOff>31749</xdr:rowOff>
    </xdr:to>
    <xdr:sp macro="" textlink="">
      <xdr:nvSpPr>
        <xdr:cNvPr id="44" name="43 Rectángulo">
          <a:hlinkClick xmlns:r="http://schemas.openxmlformats.org/officeDocument/2006/relationships" r:id="rId13"/>
        </xdr:cNvPr>
        <xdr:cNvSpPr/>
      </xdr:nvSpPr>
      <xdr:spPr>
        <a:xfrm>
          <a:off x="190500" y="59114531"/>
          <a:ext cx="841375" cy="4845843"/>
        </a:xfrm>
        <a:prstGeom prst="rect">
          <a:avLst/>
        </a:prstGeom>
        <a:solidFill>
          <a:schemeClr val="tx2">
            <a:lumMod val="75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142876</xdr:colOff>
      <xdr:row>1</xdr:row>
      <xdr:rowOff>164304</xdr:rowOff>
    </xdr:from>
    <xdr:to>
      <xdr:col>3</xdr:col>
      <xdr:colOff>202406</xdr:colOff>
      <xdr:row>12</xdr:row>
      <xdr:rowOff>126203</xdr:rowOff>
    </xdr:to>
    <xdr:sp macro="" textlink="">
      <xdr:nvSpPr>
        <xdr:cNvPr id="10" name="9 Rectángulo redondeado"/>
        <xdr:cNvSpPr/>
      </xdr:nvSpPr>
      <xdr:spPr>
        <a:xfrm>
          <a:off x="595314" y="366710"/>
          <a:ext cx="1393030" cy="2069306"/>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algn="ctr"/>
          <a:r>
            <a:rPr lang="es-CO" sz="1800" b="1">
              <a:solidFill>
                <a:sysClr val="windowText" lastClr="000000"/>
              </a:solidFill>
              <a:latin typeface="Arial Narrow" pitchFamily="34" charset="0"/>
            </a:rPr>
            <a:t>MÓDULO 6. ESQUEMA INSTITUCIONAL Y LEGAL</a:t>
          </a:r>
        </a:p>
      </xdr:txBody>
    </xdr:sp>
    <xdr:clientData/>
  </xdr:twoCellAnchor>
  <xdr:twoCellAnchor>
    <xdr:from>
      <xdr:col>6</xdr:col>
      <xdr:colOff>781049</xdr:colOff>
      <xdr:row>10</xdr:row>
      <xdr:rowOff>142875</xdr:rowOff>
    </xdr:from>
    <xdr:to>
      <xdr:col>9</xdr:col>
      <xdr:colOff>47624</xdr:colOff>
      <xdr:row>12</xdr:row>
      <xdr:rowOff>57150</xdr:rowOff>
    </xdr:to>
    <xdr:sp macro="" textlink="">
      <xdr:nvSpPr>
        <xdr:cNvPr id="11" name="10 Rectángulo">
          <a:hlinkClick xmlns:r="http://schemas.openxmlformats.org/officeDocument/2006/relationships" r:id="rId1"/>
        </xdr:cNvPr>
        <xdr:cNvSpPr/>
      </xdr:nvSpPr>
      <xdr:spPr>
        <a:xfrm>
          <a:off x="5391149" y="2257425"/>
          <a:ext cx="1743075" cy="31432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ÍNDICE</a:t>
          </a:r>
        </a:p>
      </xdr:txBody>
    </xdr:sp>
    <xdr:clientData/>
  </xdr:twoCellAnchor>
  <xdr:twoCellAnchor>
    <xdr:from>
      <xdr:col>14</xdr:col>
      <xdr:colOff>35718</xdr:colOff>
      <xdr:row>21</xdr:row>
      <xdr:rowOff>64293</xdr:rowOff>
    </xdr:from>
    <xdr:to>
      <xdr:col>15</xdr:col>
      <xdr:colOff>330994</xdr:colOff>
      <xdr:row>29</xdr:row>
      <xdr:rowOff>26194</xdr:rowOff>
    </xdr:to>
    <xdr:sp macro="" textlink="">
      <xdr:nvSpPr>
        <xdr:cNvPr id="12" name="11 Rectángulo">
          <a:hlinkClick xmlns:r="http://schemas.openxmlformats.org/officeDocument/2006/relationships" r:id="rId2"/>
        </xdr:cNvPr>
        <xdr:cNvSpPr/>
      </xdr:nvSpPr>
      <xdr:spPr>
        <a:xfrm>
          <a:off x="11477624" y="5255418"/>
          <a:ext cx="783433" cy="342662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645320</xdr:colOff>
      <xdr:row>21</xdr:row>
      <xdr:rowOff>64293</xdr:rowOff>
    </xdr:from>
    <xdr:to>
      <xdr:col>1</xdr:col>
      <xdr:colOff>533403</xdr:colOff>
      <xdr:row>28</xdr:row>
      <xdr:rowOff>535782</xdr:rowOff>
    </xdr:to>
    <xdr:sp macro="" textlink="">
      <xdr:nvSpPr>
        <xdr:cNvPr id="13" name="12 Rectángulo">
          <a:hlinkClick xmlns:r="http://schemas.openxmlformats.org/officeDocument/2006/relationships" r:id="rId3"/>
        </xdr:cNvPr>
        <xdr:cNvSpPr/>
      </xdr:nvSpPr>
      <xdr:spPr>
        <a:xfrm>
          <a:off x="645320" y="5255418"/>
          <a:ext cx="542927" cy="338852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633415</xdr:colOff>
      <xdr:row>43</xdr:row>
      <xdr:rowOff>178594</xdr:rowOff>
    </xdr:from>
    <xdr:to>
      <xdr:col>1</xdr:col>
      <xdr:colOff>531023</xdr:colOff>
      <xdr:row>47</xdr:row>
      <xdr:rowOff>7144</xdr:rowOff>
    </xdr:to>
    <xdr:sp macro="" textlink="">
      <xdr:nvSpPr>
        <xdr:cNvPr id="16" name="15 Rectángulo">
          <a:hlinkClick xmlns:r="http://schemas.openxmlformats.org/officeDocument/2006/relationships" r:id="rId4"/>
        </xdr:cNvPr>
        <xdr:cNvSpPr/>
      </xdr:nvSpPr>
      <xdr:spPr>
        <a:xfrm>
          <a:off x="633415" y="14668500"/>
          <a:ext cx="552452" cy="1674019"/>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47624</xdr:colOff>
      <xdr:row>43</xdr:row>
      <xdr:rowOff>190501</xdr:rowOff>
    </xdr:from>
    <xdr:to>
      <xdr:col>15</xdr:col>
      <xdr:colOff>342900</xdr:colOff>
      <xdr:row>46</xdr:row>
      <xdr:rowOff>1033463</xdr:rowOff>
    </xdr:to>
    <xdr:sp macro="" textlink="">
      <xdr:nvSpPr>
        <xdr:cNvPr id="17" name="16 Rectángulo">
          <a:hlinkClick xmlns:r="http://schemas.openxmlformats.org/officeDocument/2006/relationships" r:id="rId5"/>
        </xdr:cNvPr>
        <xdr:cNvSpPr/>
      </xdr:nvSpPr>
      <xdr:spPr>
        <a:xfrm>
          <a:off x="11489530" y="14680407"/>
          <a:ext cx="783433" cy="1652587"/>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645321</xdr:colOff>
      <xdr:row>50</xdr:row>
      <xdr:rowOff>190501</xdr:rowOff>
    </xdr:from>
    <xdr:to>
      <xdr:col>1</xdr:col>
      <xdr:colOff>542929</xdr:colOff>
      <xdr:row>54</xdr:row>
      <xdr:rowOff>1</xdr:rowOff>
    </xdr:to>
    <xdr:sp macro="" textlink="">
      <xdr:nvSpPr>
        <xdr:cNvPr id="23" name="22 Rectángulo">
          <a:hlinkClick xmlns:r="http://schemas.openxmlformats.org/officeDocument/2006/relationships" r:id="rId6"/>
        </xdr:cNvPr>
        <xdr:cNvSpPr/>
      </xdr:nvSpPr>
      <xdr:spPr>
        <a:xfrm>
          <a:off x="645321" y="17180720"/>
          <a:ext cx="552452" cy="1273969"/>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35719</xdr:colOff>
      <xdr:row>51</xdr:row>
      <xdr:rowOff>0</xdr:rowOff>
    </xdr:from>
    <xdr:to>
      <xdr:col>15</xdr:col>
      <xdr:colOff>330995</xdr:colOff>
      <xdr:row>54</xdr:row>
      <xdr:rowOff>35719</xdr:rowOff>
    </xdr:to>
    <xdr:sp macro="" textlink="">
      <xdr:nvSpPr>
        <xdr:cNvPr id="24" name="23 Rectángulo">
          <a:hlinkClick xmlns:r="http://schemas.openxmlformats.org/officeDocument/2006/relationships" r:id="rId7"/>
        </xdr:cNvPr>
        <xdr:cNvSpPr/>
      </xdr:nvSpPr>
      <xdr:spPr>
        <a:xfrm>
          <a:off x="11132344" y="14728031"/>
          <a:ext cx="783432" cy="1059657"/>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47624</xdr:colOff>
      <xdr:row>32</xdr:row>
      <xdr:rowOff>111918</xdr:rowOff>
    </xdr:from>
    <xdr:to>
      <xdr:col>15</xdr:col>
      <xdr:colOff>342900</xdr:colOff>
      <xdr:row>41</xdr:row>
      <xdr:rowOff>26194</xdr:rowOff>
    </xdr:to>
    <xdr:sp macro="" textlink="">
      <xdr:nvSpPr>
        <xdr:cNvPr id="20" name="19 Rectángulo">
          <a:hlinkClick xmlns:r="http://schemas.openxmlformats.org/officeDocument/2006/relationships" r:id="rId8"/>
        </xdr:cNvPr>
        <xdr:cNvSpPr/>
      </xdr:nvSpPr>
      <xdr:spPr>
        <a:xfrm>
          <a:off x="11489530" y="9553574"/>
          <a:ext cx="783433" cy="4260058"/>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645320</xdr:colOff>
      <xdr:row>33</xdr:row>
      <xdr:rowOff>4761</xdr:rowOff>
    </xdr:from>
    <xdr:to>
      <xdr:col>1</xdr:col>
      <xdr:colOff>533403</xdr:colOff>
      <xdr:row>41</xdr:row>
      <xdr:rowOff>0</xdr:rowOff>
    </xdr:to>
    <xdr:sp macro="" textlink="">
      <xdr:nvSpPr>
        <xdr:cNvPr id="21" name="20 Rectángulo">
          <a:hlinkClick xmlns:r="http://schemas.openxmlformats.org/officeDocument/2006/relationships" r:id="rId9"/>
        </xdr:cNvPr>
        <xdr:cNvSpPr/>
      </xdr:nvSpPr>
      <xdr:spPr>
        <a:xfrm>
          <a:off x="645320" y="9565480"/>
          <a:ext cx="542927" cy="4221958"/>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11905</xdr:colOff>
      <xdr:row>15</xdr:row>
      <xdr:rowOff>238125</xdr:rowOff>
    </xdr:from>
    <xdr:to>
      <xdr:col>15</xdr:col>
      <xdr:colOff>23811</xdr:colOff>
      <xdr:row>17</xdr:row>
      <xdr:rowOff>85724</xdr:rowOff>
    </xdr:to>
    <xdr:sp macro="" textlink="">
      <xdr:nvSpPr>
        <xdr:cNvPr id="22" name="21 Rectángulo">
          <a:hlinkClick xmlns:r="http://schemas.openxmlformats.org/officeDocument/2006/relationships" r:id="rId10"/>
        </xdr:cNvPr>
        <xdr:cNvSpPr/>
      </xdr:nvSpPr>
      <xdr:spPr>
        <a:xfrm>
          <a:off x="666749" y="3559969"/>
          <a:ext cx="11287125" cy="359568"/>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a:t>
          </a:r>
          <a:r>
            <a:rPr lang="es-CO" sz="1100" b="1">
              <a:solidFill>
                <a:schemeClr val="lt1"/>
              </a:solidFill>
              <a:latin typeface="+mn-lt"/>
              <a:ea typeface="+mn-ea"/>
              <a:cs typeface="+mn-cs"/>
            </a:rPr>
            <a:t> </a:t>
          </a:r>
          <a:r>
            <a:rPr lang="es-CO" sz="1050" b="1">
              <a:solidFill>
                <a:schemeClr val="bg1"/>
              </a:solidFill>
              <a:latin typeface="Berlin Sans FB Demi" pitchFamily="34" charset="0"/>
              <a:ea typeface="+mn-ea"/>
              <a:cs typeface="+mn-cs"/>
            </a:rPr>
            <a:t>ESQUEMA INSTITUCIONAL Y LEGAL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3</xdr:col>
      <xdr:colOff>535770</xdr:colOff>
      <xdr:row>4</xdr:row>
      <xdr:rowOff>154776</xdr:rowOff>
    </xdr:from>
    <xdr:to>
      <xdr:col>5</xdr:col>
      <xdr:colOff>250020</xdr:colOff>
      <xdr:row>9</xdr:row>
      <xdr:rowOff>3964</xdr:rowOff>
    </xdr:to>
    <xdr:sp macro="" textlink="">
      <xdr:nvSpPr>
        <xdr:cNvPr id="25" name="34 Rectángulo redondeado"/>
        <xdr:cNvSpPr>
          <a:spLocks noChangeArrowheads="1"/>
        </xdr:cNvSpPr>
      </xdr:nvSpPr>
      <xdr:spPr bwMode="auto">
        <a:xfrm>
          <a:off x="2178833" y="1131089"/>
          <a:ext cx="1535906" cy="801688"/>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6.1</a:t>
          </a:r>
          <a:r>
            <a:rPr lang="es-CO" sz="1400" kern="1200">
              <a:solidFill>
                <a:srgbClr val="000000"/>
              </a:solidFill>
              <a:effectLst/>
              <a:latin typeface="Arial Narrow"/>
              <a:ea typeface="Times New Roman"/>
              <a:cs typeface="Times New Roman"/>
            </a:rPr>
            <a:t> Definición Marco Institucional del Proyecto</a:t>
          </a:r>
          <a:endParaRPr lang="es-HN" sz="1400">
            <a:effectLst/>
            <a:latin typeface="Times New Roman"/>
            <a:ea typeface="Times New Roman"/>
          </a:endParaRPr>
        </a:p>
      </xdr:txBody>
    </xdr:sp>
    <xdr:clientData/>
  </xdr:twoCellAnchor>
  <xdr:twoCellAnchor>
    <xdr:from>
      <xdr:col>5</xdr:col>
      <xdr:colOff>380992</xdr:colOff>
      <xdr:row>5</xdr:row>
      <xdr:rowOff>95252</xdr:rowOff>
    </xdr:from>
    <xdr:to>
      <xdr:col>5</xdr:col>
      <xdr:colOff>871992</xdr:colOff>
      <xdr:row>8</xdr:row>
      <xdr:rowOff>11908</xdr:rowOff>
    </xdr:to>
    <xdr:sp macro="" textlink="">
      <xdr:nvSpPr>
        <xdr:cNvPr id="26" name="240 Flecha derecha"/>
        <xdr:cNvSpPr/>
      </xdr:nvSpPr>
      <xdr:spPr>
        <a:xfrm>
          <a:off x="3845711" y="1262065"/>
          <a:ext cx="491000" cy="488156"/>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5</xdr:col>
      <xdr:colOff>964410</xdr:colOff>
      <xdr:row>4</xdr:row>
      <xdr:rowOff>142873</xdr:rowOff>
    </xdr:from>
    <xdr:to>
      <xdr:col>7</xdr:col>
      <xdr:colOff>309566</xdr:colOff>
      <xdr:row>8</xdr:row>
      <xdr:rowOff>164146</xdr:rowOff>
    </xdr:to>
    <xdr:sp macro="" textlink="">
      <xdr:nvSpPr>
        <xdr:cNvPr id="27" name="52 Rectángulo redondeado"/>
        <xdr:cNvSpPr>
          <a:spLocks noChangeArrowheads="1"/>
        </xdr:cNvSpPr>
      </xdr:nvSpPr>
      <xdr:spPr bwMode="auto">
        <a:xfrm>
          <a:off x="4429129" y="1119186"/>
          <a:ext cx="1428750" cy="783273"/>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6.2</a:t>
          </a:r>
          <a:r>
            <a:rPr lang="es-CO" sz="1400" kern="1200">
              <a:solidFill>
                <a:srgbClr val="000000"/>
              </a:solidFill>
              <a:effectLst/>
              <a:latin typeface="Arial Narrow"/>
              <a:ea typeface="Times New Roman"/>
              <a:cs typeface="Times New Roman"/>
            </a:rPr>
            <a:t> Análisis del Marco Legal.</a:t>
          </a:r>
          <a:endParaRPr lang="es-HN" sz="1400">
            <a:effectLst/>
            <a:latin typeface="Times New Roman"/>
            <a:ea typeface="Times New Roman"/>
          </a:endParaRPr>
        </a:p>
      </xdr:txBody>
    </xdr:sp>
    <xdr:clientData/>
  </xdr:twoCellAnchor>
  <xdr:twoCellAnchor>
    <xdr:from>
      <xdr:col>7</xdr:col>
      <xdr:colOff>426235</xdr:colOff>
      <xdr:row>5</xdr:row>
      <xdr:rowOff>80965</xdr:rowOff>
    </xdr:from>
    <xdr:to>
      <xdr:col>8</xdr:col>
      <xdr:colOff>155235</xdr:colOff>
      <xdr:row>7</xdr:row>
      <xdr:rowOff>188121</xdr:rowOff>
    </xdr:to>
    <xdr:sp macro="" textlink="">
      <xdr:nvSpPr>
        <xdr:cNvPr id="28" name="240 Flecha derecha"/>
        <xdr:cNvSpPr/>
      </xdr:nvSpPr>
      <xdr:spPr>
        <a:xfrm>
          <a:off x="5974548" y="1247778"/>
          <a:ext cx="491000" cy="488156"/>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8</xdr:col>
      <xdr:colOff>226214</xdr:colOff>
      <xdr:row>4</xdr:row>
      <xdr:rowOff>107158</xdr:rowOff>
    </xdr:from>
    <xdr:to>
      <xdr:col>10</xdr:col>
      <xdr:colOff>428620</xdr:colOff>
      <xdr:row>9</xdr:row>
      <xdr:rowOff>4447</xdr:rowOff>
    </xdr:to>
    <xdr:sp macro="" textlink="">
      <xdr:nvSpPr>
        <xdr:cNvPr id="29" name="36 Rectángulo redondeado"/>
        <xdr:cNvSpPr>
          <a:spLocks noChangeArrowheads="1"/>
        </xdr:cNvSpPr>
      </xdr:nvSpPr>
      <xdr:spPr bwMode="auto">
        <a:xfrm>
          <a:off x="6536527" y="1083471"/>
          <a:ext cx="1726406" cy="849789"/>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6.3</a:t>
          </a:r>
          <a:r>
            <a:rPr lang="es-CO" sz="1400" kern="1200">
              <a:solidFill>
                <a:srgbClr val="000000"/>
              </a:solidFill>
              <a:effectLst/>
              <a:latin typeface="Arial Narrow"/>
              <a:ea typeface="Times New Roman"/>
              <a:cs typeface="Times New Roman"/>
            </a:rPr>
            <a:t> Modalidad Institucional para la Ejecución </a:t>
          </a:r>
          <a:endParaRPr lang="es-HN" sz="1400">
            <a:effectLst/>
            <a:latin typeface="Times New Roman"/>
            <a:ea typeface="Times New Roman"/>
          </a:endParaRPr>
        </a:p>
      </xdr:txBody>
    </xdr:sp>
    <xdr:clientData/>
  </xdr:twoCellAnchor>
  <xdr:twoCellAnchor>
    <xdr:from>
      <xdr:col>10</xdr:col>
      <xdr:colOff>495292</xdr:colOff>
      <xdr:row>5</xdr:row>
      <xdr:rowOff>78584</xdr:rowOff>
    </xdr:from>
    <xdr:to>
      <xdr:col>11</xdr:col>
      <xdr:colOff>224292</xdr:colOff>
      <xdr:row>7</xdr:row>
      <xdr:rowOff>185740</xdr:rowOff>
    </xdr:to>
    <xdr:sp macro="" textlink="">
      <xdr:nvSpPr>
        <xdr:cNvPr id="30" name="240 Flecha derecha"/>
        <xdr:cNvSpPr/>
      </xdr:nvSpPr>
      <xdr:spPr>
        <a:xfrm>
          <a:off x="8329605" y="1245397"/>
          <a:ext cx="491000" cy="488156"/>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11</xdr:col>
      <xdr:colOff>309555</xdr:colOff>
      <xdr:row>4</xdr:row>
      <xdr:rowOff>107158</xdr:rowOff>
    </xdr:from>
    <xdr:to>
      <xdr:col>13</xdr:col>
      <xdr:colOff>178586</xdr:colOff>
      <xdr:row>9</xdr:row>
      <xdr:rowOff>11908</xdr:rowOff>
    </xdr:to>
    <xdr:sp macro="" textlink="">
      <xdr:nvSpPr>
        <xdr:cNvPr id="31" name="35 Rectángulo redondeado"/>
        <xdr:cNvSpPr>
          <a:spLocks noChangeArrowheads="1"/>
        </xdr:cNvSpPr>
      </xdr:nvSpPr>
      <xdr:spPr bwMode="auto">
        <a:xfrm>
          <a:off x="8905868" y="1083471"/>
          <a:ext cx="1607343" cy="857250"/>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effectLst/>
              <a:latin typeface="Arial Narrow"/>
              <a:ea typeface="Times New Roman"/>
              <a:cs typeface="Times New Roman"/>
            </a:rPr>
            <a:t>Paso 6.4</a:t>
          </a:r>
          <a:r>
            <a:rPr lang="es-CO" sz="1400" kern="1200">
              <a:solidFill>
                <a:srgbClr val="000000"/>
              </a:solidFill>
              <a:effectLst/>
              <a:latin typeface="Arial Narrow"/>
              <a:ea typeface="Times New Roman"/>
              <a:cs typeface="Times New Roman"/>
            </a:rPr>
            <a:t> Modalidad Institucional para la Operación</a:t>
          </a:r>
          <a:endParaRPr lang="es-HN" sz="1400">
            <a:effectLst/>
            <a:latin typeface="Times New Roman"/>
            <a:ea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304800</xdr:colOff>
      <xdr:row>3</xdr:row>
      <xdr:rowOff>95250</xdr:rowOff>
    </xdr:from>
    <xdr:to>
      <xdr:col>3</xdr:col>
      <xdr:colOff>123825</xdr:colOff>
      <xdr:row>12</xdr:row>
      <xdr:rowOff>19049</xdr:rowOff>
    </xdr:to>
    <xdr:sp macro="" textlink="">
      <xdr:nvSpPr>
        <xdr:cNvPr id="42" name="41 Rectángulo redondeado"/>
        <xdr:cNvSpPr/>
      </xdr:nvSpPr>
      <xdr:spPr>
        <a:xfrm>
          <a:off x="933450" y="1524000"/>
          <a:ext cx="1381125" cy="30098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800" b="1">
              <a:solidFill>
                <a:sysClr val="windowText" lastClr="000000"/>
              </a:solidFill>
              <a:latin typeface="Arial Narrow" pitchFamily="34" charset="0"/>
              <a:ea typeface="+mn-ea"/>
              <a:cs typeface="+mn-cs"/>
            </a:rPr>
            <a:t>MÓDULO 7.  FINANCIACIÓN</a:t>
          </a:r>
        </a:p>
      </xdr:txBody>
    </xdr:sp>
    <xdr:clientData/>
  </xdr:twoCellAnchor>
  <xdr:twoCellAnchor>
    <xdr:from>
      <xdr:col>7</xdr:col>
      <xdr:colOff>612774</xdr:colOff>
      <xdr:row>10</xdr:row>
      <xdr:rowOff>209550</xdr:rowOff>
    </xdr:from>
    <xdr:to>
      <xdr:col>9</xdr:col>
      <xdr:colOff>825499</xdr:colOff>
      <xdr:row>12</xdr:row>
      <xdr:rowOff>123825</xdr:rowOff>
    </xdr:to>
    <xdr:sp macro="" textlink="">
      <xdr:nvSpPr>
        <xdr:cNvPr id="43" name="42 Rectángulo">
          <a:hlinkClick xmlns:r="http://schemas.openxmlformats.org/officeDocument/2006/relationships" r:id="rId1"/>
        </xdr:cNvPr>
        <xdr:cNvSpPr/>
      </xdr:nvSpPr>
      <xdr:spPr>
        <a:xfrm>
          <a:off x="7121524" y="3416300"/>
          <a:ext cx="2562225" cy="61277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ÍNDICE</a:t>
          </a:r>
        </a:p>
      </xdr:txBody>
    </xdr:sp>
    <xdr:clientData/>
  </xdr:twoCellAnchor>
  <xdr:twoCellAnchor>
    <xdr:from>
      <xdr:col>21</xdr:col>
      <xdr:colOff>11906</xdr:colOff>
      <xdr:row>21</xdr:row>
      <xdr:rowOff>138111</xdr:rowOff>
    </xdr:from>
    <xdr:to>
      <xdr:col>22</xdr:col>
      <xdr:colOff>33338</xdr:colOff>
      <xdr:row>62</xdr:row>
      <xdr:rowOff>9525</xdr:rowOff>
    </xdr:to>
    <xdr:sp macro="" textlink="">
      <xdr:nvSpPr>
        <xdr:cNvPr id="14" name="13 Rectángulo">
          <a:hlinkClick xmlns:r="http://schemas.openxmlformats.org/officeDocument/2006/relationships" r:id="rId2"/>
        </xdr:cNvPr>
        <xdr:cNvSpPr/>
      </xdr:nvSpPr>
      <xdr:spPr>
        <a:xfrm>
          <a:off x="18671381" y="4986336"/>
          <a:ext cx="897732" cy="21769389"/>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228600</xdr:colOff>
      <xdr:row>22</xdr:row>
      <xdr:rowOff>6350</xdr:rowOff>
    </xdr:from>
    <xdr:to>
      <xdr:col>0</xdr:col>
      <xdr:colOff>993777</xdr:colOff>
      <xdr:row>65</xdr:row>
      <xdr:rowOff>107950</xdr:rowOff>
    </xdr:to>
    <xdr:sp macro="" textlink="">
      <xdr:nvSpPr>
        <xdr:cNvPr id="15" name="14 Rectángulo">
          <a:hlinkClick xmlns:r="http://schemas.openxmlformats.org/officeDocument/2006/relationships" r:id="rId3"/>
        </xdr:cNvPr>
        <xdr:cNvSpPr/>
      </xdr:nvSpPr>
      <xdr:spPr>
        <a:xfrm>
          <a:off x="228600" y="7324725"/>
          <a:ext cx="765177" cy="190404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0</xdr:col>
      <xdr:colOff>606424</xdr:colOff>
      <xdr:row>14</xdr:row>
      <xdr:rowOff>19051</xdr:rowOff>
    </xdr:from>
    <xdr:to>
      <xdr:col>18</xdr:col>
      <xdr:colOff>79374</xdr:colOff>
      <xdr:row>15</xdr:row>
      <xdr:rowOff>111125</xdr:rowOff>
    </xdr:to>
    <xdr:sp macro="" textlink="">
      <xdr:nvSpPr>
        <xdr:cNvPr id="12" name="11 Rectángulo">
          <a:hlinkClick xmlns:r="http://schemas.openxmlformats.org/officeDocument/2006/relationships" r:id="rId4"/>
        </xdr:cNvPr>
        <xdr:cNvSpPr/>
      </xdr:nvSpPr>
      <xdr:spPr>
        <a:xfrm>
          <a:off x="606424" y="4479926"/>
          <a:ext cx="16094075" cy="282574"/>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MODULO  FINANCIACION EN LA GUIA DE FORMULACION Y EVALUACION DE PROYECTOS.</a:t>
          </a:r>
        </a:p>
      </xdr:txBody>
    </xdr:sp>
    <xdr:clientData/>
  </xdr:twoCellAnchor>
  <xdr:twoCellAnchor>
    <xdr:from>
      <xdr:col>0</xdr:col>
      <xdr:colOff>323851</xdr:colOff>
      <xdr:row>67</xdr:row>
      <xdr:rowOff>206375</xdr:rowOff>
    </xdr:from>
    <xdr:to>
      <xdr:col>0</xdr:col>
      <xdr:colOff>1003303</xdr:colOff>
      <xdr:row>86</xdr:row>
      <xdr:rowOff>31750</xdr:rowOff>
    </xdr:to>
    <xdr:sp macro="" textlink="">
      <xdr:nvSpPr>
        <xdr:cNvPr id="19" name="18 Rectángulo">
          <a:hlinkClick xmlns:r="http://schemas.openxmlformats.org/officeDocument/2006/relationships" r:id="rId5"/>
        </xdr:cNvPr>
        <xdr:cNvSpPr/>
      </xdr:nvSpPr>
      <xdr:spPr>
        <a:xfrm>
          <a:off x="323851" y="27670125"/>
          <a:ext cx="679452" cy="81915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0">
              <a:solidFill>
                <a:schemeClr val="bg1"/>
              </a:solidFill>
              <a:latin typeface="Berlin Sans FB Demi" pitchFamily="34" charset="0"/>
              <a:ea typeface="+mn-ea"/>
              <a:cs typeface="+mn-cs"/>
            </a:rPr>
            <a:t>VER GUÍA </a:t>
          </a:r>
          <a:r>
            <a:rPr lang="es-CO" sz="600" b="0">
              <a:solidFill>
                <a:schemeClr val="bg1"/>
              </a:solidFill>
              <a:latin typeface="Berlin Sans FB Demi" pitchFamily="34" charset="0"/>
              <a:ea typeface="+mn-ea"/>
              <a:cs typeface="+mn-cs"/>
            </a:rPr>
            <a:t>FORMULACIÓN</a:t>
          </a:r>
        </a:p>
      </xdr:txBody>
    </xdr:sp>
    <xdr:clientData/>
  </xdr:twoCellAnchor>
  <xdr:twoCellAnchor>
    <xdr:from>
      <xdr:col>11</xdr:col>
      <xdr:colOff>42022</xdr:colOff>
      <xdr:row>67</xdr:row>
      <xdr:rowOff>200025</xdr:rowOff>
    </xdr:from>
    <xdr:to>
      <xdr:col>12</xdr:col>
      <xdr:colOff>42023</xdr:colOff>
      <xdr:row>86</xdr:row>
      <xdr:rowOff>31750</xdr:rowOff>
    </xdr:to>
    <xdr:sp macro="" textlink="">
      <xdr:nvSpPr>
        <xdr:cNvPr id="20" name="19 Rectángulo">
          <a:hlinkClick xmlns:r="http://schemas.openxmlformats.org/officeDocument/2006/relationships" r:id="rId6"/>
        </xdr:cNvPr>
        <xdr:cNvSpPr/>
      </xdr:nvSpPr>
      <xdr:spPr>
        <a:xfrm>
          <a:off x="12583272" y="28044775"/>
          <a:ext cx="841376" cy="97059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3</xdr:col>
      <xdr:colOff>598712</xdr:colOff>
      <xdr:row>5</xdr:row>
      <xdr:rowOff>133349</xdr:rowOff>
    </xdr:from>
    <xdr:to>
      <xdr:col>5</xdr:col>
      <xdr:colOff>612318</xdr:colOff>
      <xdr:row>9</xdr:row>
      <xdr:rowOff>13607</xdr:rowOff>
    </xdr:to>
    <xdr:sp macro="" textlink="">
      <xdr:nvSpPr>
        <xdr:cNvPr id="13" name="41 Rectángulo redondeado"/>
        <xdr:cNvSpPr>
          <a:spLocks noChangeArrowheads="1"/>
        </xdr:cNvSpPr>
      </xdr:nvSpPr>
      <xdr:spPr bwMode="auto">
        <a:xfrm>
          <a:off x="2789462" y="1575706"/>
          <a:ext cx="1850570" cy="1240972"/>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7.1</a:t>
          </a:r>
          <a:r>
            <a:rPr lang="es-CO" sz="1400" kern="1200">
              <a:solidFill>
                <a:srgbClr val="000000"/>
              </a:solidFill>
              <a:effectLst/>
              <a:latin typeface="Arial Narrow"/>
              <a:ea typeface="Times New Roman"/>
              <a:cs typeface="Times New Roman"/>
            </a:rPr>
            <a:t> Establecimiento del Flujo Financiero del Proyecto.</a:t>
          </a:r>
          <a:endParaRPr lang="es-HN" sz="1400">
            <a:effectLst/>
            <a:latin typeface="Times New Roman"/>
            <a:ea typeface="Times New Roman"/>
          </a:endParaRPr>
        </a:p>
      </xdr:txBody>
    </xdr:sp>
    <xdr:clientData/>
  </xdr:twoCellAnchor>
  <xdr:twoCellAnchor>
    <xdr:from>
      <xdr:col>5</xdr:col>
      <xdr:colOff>1066801</xdr:colOff>
      <xdr:row>6</xdr:row>
      <xdr:rowOff>95250</xdr:rowOff>
    </xdr:from>
    <xdr:to>
      <xdr:col>6</xdr:col>
      <xdr:colOff>338601</xdr:colOff>
      <xdr:row>8</xdr:row>
      <xdr:rowOff>38100</xdr:rowOff>
    </xdr:to>
    <xdr:sp macro="" textlink="">
      <xdr:nvSpPr>
        <xdr:cNvPr id="16" name="240 Flecha derecha"/>
        <xdr:cNvSpPr/>
      </xdr:nvSpPr>
      <xdr:spPr>
        <a:xfrm>
          <a:off x="5094515" y="1877786"/>
          <a:ext cx="591693" cy="623207"/>
        </a:xfrm>
        <a:prstGeom prst="rightArrow">
          <a:avLst/>
        </a:prstGeom>
        <a:solidFill>
          <a:srgbClr val="CFF9FF"/>
        </a:solidFill>
        <a:ln w="9525">
          <a:solidFill>
            <a:schemeClr val="accent5"/>
          </a:solidFill>
        </a:ln>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HN"/>
        </a:p>
      </xdr:txBody>
    </xdr:sp>
    <xdr:clientData/>
  </xdr:twoCellAnchor>
  <xdr:twoCellAnchor>
    <xdr:from>
      <xdr:col>6</xdr:col>
      <xdr:colOff>791937</xdr:colOff>
      <xdr:row>5</xdr:row>
      <xdr:rowOff>157842</xdr:rowOff>
    </xdr:from>
    <xdr:to>
      <xdr:col>8</xdr:col>
      <xdr:colOff>394607</xdr:colOff>
      <xdr:row>9</xdr:row>
      <xdr:rowOff>27214</xdr:rowOff>
    </xdr:to>
    <xdr:sp macro="" textlink="">
      <xdr:nvSpPr>
        <xdr:cNvPr id="17" name="42 Rectángulo redondeado"/>
        <xdr:cNvSpPr>
          <a:spLocks noChangeArrowheads="1"/>
        </xdr:cNvSpPr>
      </xdr:nvSpPr>
      <xdr:spPr bwMode="auto">
        <a:xfrm>
          <a:off x="6139544" y="1600199"/>
          <a:ext cx="1943099" cy="1230086"/>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marL="0" indent="0" algn="ctr" fontAlgn="base">
            <a:spcAft>
              <a:spcPts val="0"/>
            </a:spcAft>
          </a:pPr>
          <a:r>
            <a:rPr lang="es-CO" sz="1400" b="1" kern="1200">
              <a:solidFill>
                <a:srgbClr val="000000"/>
              </a:solidFill>
              <a:effectLst/>
              <a:latin typeface="Arial Narrow"/>
              <a:ea typeface="Times New Roman"/>
              <a:cs typeface="Times New Roman"/>
            </a:rPr>
            <a:t>Paso 7.2 </a:t>
          </a:r>
          <a:r>
            <a:rPr lang="es-CO" sz="1400" b="0" kern="1200">
              <a:solidFill>
                <a:srgbClr val="000000"/>
              </a:solidFill>
              <a:effectLst/>
              <a:latin typeface="Arial Narrow"/>
              <a:ea typeface="Times New Roman"/>
              <a:cs typeface="Times New Roman"/>
            </a:rPr>
            <a:t>Establecimiento de las Fuentes y el Esquema de Financiación.</a:t>
          </a:r>
          <a:endParaRPr lang="es-HN" sz="1400" b="0" kern="1200">
            <a:solidFill>
              <a:srgbClr val="000000"/>
            </a:solidFill>
            <a:effectLst/>
            <a:latin typeface="Arial Narrow"/>
            <a:ea typeface="Times New Roman"/>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244925</xdr:colOff>
      <xdr:row>2</xdr:row>
      <xdr:rowOff>48986</xdr:rowOff>
    </xdr:from>
    <xdr:to>
      <xdr:col>3</xdr:col>
      <xdr:colOff>223152</xdr:colOff>
      <xdr:row>13</xdr:row>
      <xdr:rowOff>10885</xdr:rowOff>
    </xdr:to>
    <xdr:sp macro="" textlink="">
      <xdr:nvSpPr>
        <xdr:cNvPr id="10" name="9 Rectángulo redondeado"/>
        <xdr:cNvSpPr/>
      </xdr:nvSpPr>
      <xdr:spPr>
        <a:xfrm>
          <a:off x="1129389" y="457200"/>
          <a:ext cx="1080406"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MÓDULO 8. MARCO LÓGICO</a:t>
          </a:r>
        </a:p>
      </xdr:txBody>
    </xdr:sp>
    <xdr:clientData/>
  </xdr:twoCellAnchor>
  <xdr:twoCellAnchor>
    <xdr:from>
      <xdr:col>7</xdr:col>
      <xdr:colOff>200024</xdr:colOff>
      <xdr:row>11</xdr:row>
      <xdr:rowOff>123825</xdr:rowOff>
    </xdr:from>
    <xdr:to>
      <xdr:col>9</xdr:col>
      <xdr:colOff>419099</xdr:colOff>
      <xdr:row>13</xdr:row>
      <xdr:rowOff>38100</xdr:rowOff>
    </xdr:to>
    <xdr:sp macro="" textlink="">
      <xdr:nvSpPr>
        <xdr:cNvPr id="11" name="10 Rectángulo">
          <a:hlinkClick xmlns:r="http://schemas.openxmlformats.org/officeDocument/2006/relationships" r:id="rId1"/>
        </xdr:cNvPr>
        <xdr:cNvSpPr/>
      </xdr:nvSpPr>
      <xdr:spPr>
        <a:xfrm>
          <a:off x="5762624" y="2238375"/>
          <a:ext cx="1743075" cy="31432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ÍNDICE</a:t>
          </a:r>
        </a:p>
      </xdr:txBody>
    </xdr:sp>
    <xdr:clientData/>
  </xdr:twoCellAnchor>
  <xdr:twoCellAnchor>
    <xdr:from>
      <xdr:col>14</xdr:col>
      <xdr:colOff>45243</xdr:colOff>
      <xdr:row>24</xdr:row>
      <xdr:rowOff>16668</xdr:rowOff>
    </xdr:from>
    <xdr:to>
      <xdr:col>15</xdr:col>
      <xdr:colOff>340519</xdr:colOff>
      <xdr:row>52</xdr:row>
      <xdr:rowOff>45244</xdr:rowOff>
    </xdr:to>
    <xdr:sp macro="" textlink="">
      <xdr:nvSpPr>
        <xdr:cNvPr id="16" name="15 Rectángulo">
          <a:hlinkClick xmlns:r="http://schemas.openxmlformats.org/officeDocument/2006/relationships" r:id="rId2"/>
        </xdr:cNvPr>
        <xdr:cNvSpPr/>
      </xdr:nvSpPr>
      <xdr:spPr>
        <a:xfrm>
          <a:off x="12582524" y="5636418"/>
          <a:ext cx="783433" cy="11768139"/>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2382</xdr:colOff>
      <xdr:row>23</xdr:row>
      <xdr:rowOff>92868</xdr:rowOff>
    </xdr:from>
    <xdr:to>
      <xdr:col>1</xdr:col>
      <xdr:colOff>771528</xdr:colOff>
      <xdr:row>51</xdr:row>
      <xdr:rowOff>392907</xdr:rowOff>
    </xdr:to>
    <xdr:sp macro="" textlink="">
      <xdr:nvSpPr>
        <xdr:cNvPr id="17" name="16 Rectángulo">
          <a:hlinkClick xmlns:r="http://schemas.openxmlformats.org/officeDocument/2006/relationships" r:id="rId3"/>
        </xdr:cNvPr>
        <xdr:cNvSpPr/>
      </xdr:nvSpPr>
      <xdr:spPr>
        <a:xfrm>
          <a:off x="85726" y="5605462"/>
          <a:ext cx="769146" cy="1174194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2</xdr:col>
      <xdr:colOff>1</xdr:colOff>
      <xdr:row>14</xdr:row>
      <xdr:rowOff>123825</xdr:rowOff>
    </xdr:from>
    <xdr:to>
      <xdr:col>14</xdr:col>
      <xdr:colOff>59533</xdr:colOff>
      <xdr:row>16</xdr:row>
      <xdr:rowOff>47625</xdr:rowOff>
    </xdr:to>
    <xdr:sp macro="" textlink="">
      <xdr:nvSpPr>
        <xdr:cNvPr id="7" name="6 Rectángulo">
          <a:hlinkClick xmlns:r="http://schemas.openxmlformats.org/officeDocument/2006/relationships" r:id="rId4"/>
        </xdr:cNvPr>
        <xdr:cNvSpPr/>
      </xdr:nvSpPr>
      <xdr:spPr>
        <a:xfrm>
          <a:off x="881064" y="2826544"/>
          <a:ext cx="11715750" cy="316706"/>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MARCO</a:t>
          </a:r>
          <a:r>
            <a:rPr lang="es-CO" sz="1050" b="1" baseline="0">
              <a:solidFill>
                <a:schemeClr val="bg1"/>
              </a:solidFill>
              <a:latin typeface="Berlin Sans FB Demi" pitchFamily="34" charset="0"/>
              <a:ea typeface="+mn-ea"/>
              <a:cs typeface="+mn-cs"/>
            </a:rPr>
            <a:t> LOGICO</a:t>
          </a:r>
          <a:r>
            <a:rPr lang="es-CO" sz="1050" b="1">
              <a:solidFill>
                <a:schemeClr val="bg1"/>
              </a:solidFill>
              <a:latin typeface="Berlin Sans FB Demi" pitchFamily="34" charset="0"/>
              <a:ea typeface="+mn-ea"/>
              <a:cs typeface="+mn-cs"/>
            </a:rPr>
            <a:t>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4</xdr:col>
      <xdr:colOff>394624</xdr:colOff>
      <xdr:row>4</xdr:row>
      <xdr:rowOff>136074</xdr:rowOff>
    </xdr:from>
    <xdr:to>
      <xdr:col>5</xdr:col>
      <xdr:colOff>312981</xdr:colOff>
      <xdr:row>9</xdr:row>
      <xdr:rowOff>54431</xdr:rowOff>
    </xdr:to>
    <xdr:sp macro="" textlink="">
      <xdr:nvSpPr>
        <xdr:cNvPr id="8" name="39 Rectángulo redondeado"/>
        <xdr:cNvSpPr>
          <a:spLocks noChangeArrowheads="1"/>
        </xdr:cNvSpPr>
      </xdr:nvSpPr>
      <xdr:spPr bwMode="auto">
        <a:xfrm>
          <a:off x="3279338" y="925288"/>
          <a:ext cx="1496786" cy="870857"/>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400" b="1" kern="1200">
              <a:solidFill>
                <a:srgbClr val="000000"/>
              </a:solidFill>
              <a:effectLst/>
              <a:latin typeface="Arial Narrow"/>
              <a:ea typeface="Times New Roman"/>
              <a:cs typeface="Times New Roman"/>
            </a:rPr>
            <a:t>Paso 8.1</a:t>
          </a:r>
          <a:r>
            <a:rPr lang="es-CO" sz="1400" kern="1200">
              <a:solidFill>
                <a:srgbClr val="000000"/>
              </a:solidFill>
              <a:effectLst/>
              <a:latin typeface="Arial Narrow"/>
              <a:ea typeface="Times New Roman"/>
              <a:cs typeface="Times New Roman"/>
            </a:rPr>
            <a:t> Elaboración de la Matríz de Marco</a:t>
          </a:r>
          <a:r>
            <a:rPr lang="es-CO" sz="1400" kern="1200" baseline="0">
              <a:solidFill>
                <a:srgbClr val="000000"/>
              </a:solidFill>
              <a:effectLst/>
              <a:latin typeface="Arial Narrow"/>
              <a:ea typeface="Times New Roman"/>
              <a:cs typeface="Times New Roman"/>
            </a:rPr>
            <a:t> Lógico</a:t>
          </a:r>
          <a:r>
            <a:rPr lang="es-CO" sz="1400" kern="1200">
              <a:solidFill>
                <a:srgbClr val="000000"/>
              </a:solidFill>
              <a:effectLst/>
              <a:latin typeface="Arial Narrow"/>
              <a:ea typeface="Times New Roman"/>
              <a:cs typeface="Times New Roman"/>
            </a:rPr>
            <a:t>.</a:t>
          </a:r>
          <a:endParaRPr lang="es-HN" sz="1400">
            <a:effectLst/>
            <a:latin typeface="Times New Roman"/>
            <a:ea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295274</xdr:colOff>
      <xdr:row>1</xdr:row>
      <xdr:rowOff>114300</xdr:rowOff>
    </xdr:from>
    <xdr:to>
      <xdr:col>2</xdr:col>
      <xdr:colOff>1057275</xdr:colOff>
      <xdr:row>12</xdr:row>
      <xdr:rowOff>76199</xdr:rowOff>
    </xdr:to>
    <xdr:sp macro="" textlink="">
      <xdr:nvSpPr>
        <xdr:cNvPr id="6" name="5 Rectángulo redondeado"/>
        <xdr:cNvSpPr/>
      </xdr:nvSpPr>
      <xdr:spPr>
        <a:xfrm>
          <a:off x="1362074" y="504825"/>
          <a:ext cx="1200151" cy="2066924"/>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1800" b="1">
              <a:solidFill>
                <a:sysClr val="windowText" lastClr="000000"/>
              </a:solidFill>
              <a:latin typeface="Arial Narrow" pitchFamily="34" charset="0"/>
              <a:ea typeface="+mn-ea"/>
              <a:cs typeface="+mn-cs"/>
            </a:rPr>
            <a:t>MÓDULO 9. CRONOGRAMA DE ACTIVIDADES</a:t>
          </a:r>
        </a:p>
      </xdr:txBody>
    </xdr:sp>
    <xdr:clientData/>
  </xdr:twoCellAnchor>
  <xdr:twoCellAnchor>
    <xdr:from>
      <xdr:col>5</xdr:col>
      <xdr:colOff>123825</xdr:colOff>
      <xdr:row>10</xdr:row>
      <xdr:rowOff>123825</xdr:rowOff>
    </xdr:from>
    <xdr:to>
      <xdr:col>8</xdr:col>
      <xdr:colOff>419099</xdr:colOff>
      <xdr:row>12</xdr:row>
      <xdr:rowOff>38100</xdr:rowOff>
    </xdr:to>
    <xdr:sp macro="" textlink="">
      <xdr:nvSpPr>
        <xdr:cNvPr id="7" name="6 Rectángulo">
          <a:hlinkClick xmlns:r="http://schemas.openxmlformats.org/officeDocument/2006/relationships" r:id="rId1"/>
        </xdr:cNvPr>
        <xdr:cNvSpPr/>
      </xdr:nvSpPr>
      <xdr:spPr>
        <a:xfrm>
          <a:off x="4152900" y="2238375"/>
          <a:ext cx="1866899" cy="29527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ÍNDICE</a:t>
          </a:r>
        </a:p>
      </xdr:txBody>
    </xdr:sp>
    <xdr:clientData/>
  </xdr:twoCellAnchor>
  <xdr:twoCellAnchor>
    <xdr:from>
      <xdr:col>0</xdr:col>
      <xdr:colOff>266699</xdr:colOff>
      <xdr:row>23</xdr:row>
      <xdr:rowOff>0</xdr:rowOff>
    </xdr:from>
    <xdr:to>
      <xdr:col>0</xdr:col>
      <xdr:colOff>819150</xdr:colOff>
      <xdr:row>43</xdr:row>
      <xdr:rowOff>28575</xdr:rowOff>
    </xdr:to>
    <xdr:sp macro="" textlink="">
      <xdr:nvSpPr>
        <xdr:cNvPr id="11" name="10 Rectángulo">
          <a:hlinkClick xmlns:r="http://schemas.openxmlformats.org/officeDocument/2006/relationships" r:id="rId2"/>
        </xdr:cNvPr>
        <xdr:cNvSpPr/>
      </xdr:nvSpPr>
      <xdr:spPr>
        <a:xfrm>
          <a:off x="266699" y="5372100"/>
          <a:ext cx="552451" cy="55245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17</xdr:col>
      <xdr:colOff>28575</xdr:colOff>
      <xdr:row>23</xdr:row>
      <xdr:rowOff>0</xdr:rowOff>
    </xdr:from>
    <xdr:to>
      <xdr:col>17</xdr:col>
      <xdr:colOff>800100</xdr:colOff>
      <xdr:row>43</xdr:row>
      <xdr:rowOff>0</xdr:rowOff>
    </xdr:to>
    <xdr:sp macro="" textlink="">
      <xdr:nvSpPr>
        <xdr:cNvPr id="12" name="11 Rectángulo">
          <a:hlinkClick xmlns:r="http://schemas.openxmlformats.org/officeDocument/2006/relationships" r:id="rId3"/>
        </xdr:cNvPr>
        <xdr:cNvSpPr/>
      </xdr:nvSpPr>
      <xdr:spPr>
        <a:xfrm>
          <a:off x="13049250" y="5562600"/>
          <a:ext cx="771525" cy="54959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0</xdr:colOff>
      <xdr:row>13</xdr:row>
      <xdr:rowOff>161925</xdr:rowOff>
    </xdr:from>
    <xdr:to>
      <xdr:col>15</xdr:col>
      <xdr:colOff>28576</xdr:colOff>
      <xdr:row>15</xdr:row>
      <xdr:rowOff>85725</xdr:rowOff>
    </xdr:to>
    <xdr:sp macro="" textlink="">
      <xdr:nvSpPr>
        <xdr:cNvPr id="8" name="7 Rectángulo">
          <a:hlinkClick xmlns:r="http://schemas.openxmlformats.org/officeDocument/2006/relationships" r:id="rId4"/>
        </xdr:cNvPr>
        <xdr:cNvSpPr/>
      </xdr:nvSpPr>
      <xdr:spPr>
        <a:xfrm>
          <a:off x="419100" y="2857500"/>
          <a:ext cx="9210676" cy="31432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CRONOGRAMA</a:t>
          </a:r>
          <a:r>
            <a:rPr lang="es-CO" sz="1050" b="1" baseline="0">
              <a:solidFill>
                <a:schemeClr val="bg1"/>
              </a:solidFill>
              <a:latin typeface="Berlin Sans FB Demi" pitchFamily="34" charset="0"/>
              <a:ea typeface="+mn-ea"/>
              <a:cs typeface="+mn-cs"/>
            </a:rPr>
            <a:t> DE ACTIVIDADES </a:t>
          </a:r>
          <a:r>
            <a:rPr lang="es-CO" sz="1050" b="1">
              <a:solidFill>
                <a:schemeClr val="bg1"/>
              </a:solidFill>
              <a:latin typeface="Berlin Sans FB Demi" pitchFamily="34" charset="0"/>
              <a:ea typeface="+mn-ea"/>
              <a:cs typeface="+mn-cs"/>
            </a:rPr>
            <a:t>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3</xdr:col>
      <xdr:colOff>76200</xdr:colOff>
      <xdr:row>4</xdr:row>
      <xdr:rowOff>85725</xdr:rowOff>
    </xdr:from>
    <xdr:to>
      <xdr:col>4</xdr:col>
      <xdr:colOff>553721</xdr:colOff>
      <xdr:row>8</xdr:row>
      <xdr:rowOff>85725</xdr:rowOff>
    </xdr:to>
    <xdr:sp macro="" textlink="">
      <xdr:nvSpPr>
        <xdr:cNvPr id="9" name="39 Rectángulo redondeado"/>
        <xdr:cNvSpPr>
          <a:spLocks noChangeArrowheads="1"/>
        </xdr:cNvSpPr>
      </xdr:nvSpPr>
      <xdr:spPr bwMode="auto">
        <a:xfrm>
          <a:off x="3295650" y="1057275"/>
          <a:ext cx="1144271" cy="762000"/>
        </a:xfrm>
        <a:prstGeom prst="roundRect">
          <a:avLst>
            <a:gd name="adj" fmla="val 16667"/>
          </a:avLst>
        </a:prstGeom>
        <a:gradFill rotWithShape="1">
          <a:gsLst>
            <a:gs pos="0">
              <a:srgbClr val="9EEAFF"/>
            </a:gs>
            <a:gs pos="35001">
              <a:srgbClr val="BBEFFF"/>
            </a:gs>
            <a:gs pos="100000">
              <a:srgbClr val="E4F9FF"/>
            </a:gs>
          </a:gsLst>
          <a:lin ang="16200000" scaled="1"/>
        </a:gradFill>
        <a:ln w="9525">
          <a:solidFill>
            <a:schemeClr val="accent5">
              <a:lumMod val="95000"/>
              <a:lumOff val="0"/>
            </a:schemeClr>
          </a:solidFill>
          <a:round/>
          <a:headEnd/>
          <a:tailEnd/>
        </a:ln>
        <a:effectLst>
          <a:outerShdw dist="20000" dir="5400000" rotWithShape="0">
            <a:srgbClr val="000000">
              <a:alpha val="37999"/>
            </a:srgbClr>
          </a:outerShdw>
        </a:effectLst>
      </xdr:spPr>
      <xdr:txBody>
        <a:bodyPr rot="0" vert="horz" wrap="square" lIns="91440" tIns="45720" rIns="91440" bIns="45720" anchor="ctr" anchorCtr="0" upright="1">
          <a:noAutofit/>
        </a:bodyPr>
        <a:lstStyle/>
        <a:p>
          <a:pPr algn="ctr" fontAlgn="base">
            <a:spcAft>
              <a:spcPts val="0"/>
            </a:spcAft>
          </a:pPr>
          <a:r>
            <a:rPr lang="es-CO" sz="1200" b="1" kern="1200">
              <a:solidFill>
                <a:srgbClr val="000000"/>
              </a:solidFill>
              <a:effectLst/>
              <a:latin typeface="Arial Narrow"/>
              <a:ea typeface="Times New Roman"/>
              <a:cs typeface="Times New Roman"/>
            </a:rPr>
            <a:t>Paso 9.1</a:t>
          </a:r>
          <a:r>
            <a:rPr lang="es-CO" sz="1200" kern="1200">
              <a:solidFill>
                <a:srgbClr val="000000"/>
              </a:solidFill>
              <a:effectLst/>
              <a:latin typeface="Arial Narrow"/>
              <a:ea typeface="Times New Roman"/>
              <a:cs typeface="Times New Roman"/>
            </a:rPr>
            <a:t> Elaboración del Cronograma de Actividades.</a:t>
          </a:r>
          <a:endParaRPr lang="es-HN" sz="1200">
            <a:effectLst/>
            <a:latin typeface="Times New Roman"/>
            <a:ea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104775</xdr:colOff>
      <xdr:row>2</xdr:row>
      <xdr:rowOff>66675</xdr:rowOff>
    </xdr:from>
    <xdr:to>
      <xdr:col>2</xdr:col>
      <xdr:colOff>895350</xdr:colOff>
      <xdr:row>13</xdr:row>
      <xdr:rowOff>28574</xdr:rowOff>
    </xdr:to>
    <xdr:sp macro="" textlink="">
      <xdr:nvSpPr>
        <xdr:cNvPr id="10" name="9 Rectángulo redondeado"/>
        <xdr:cNvSpPr/>
      </xdr:nvSpPr>
      <xdr:spPr>
        <a:xfrm>
          <a:off x="190500" y="466725"/>
          <a:ext cx="1590675"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10. EVALUACIÓN INTEGRAL </a:t>
          </a:r>
        </a:p>
      </xdr:txBody>
    </xdr:sp>
    <xdr:clientData/>
  </xdr:twoCellAnchor>
  <xdr:twoCellAnchor>
    <xdr:from>
      <xdr:col>5</xdr:col>
      <xdr:colOff>342899</xdr:colOff>
      <xdr:row>11</xdr:row>
      <xdr:rowOff>123825</xdr:rowOff>
    </xdr:from>
    <xdr:to>
      <xdr:col>9</xdr:col>
      <xdr:colOff>1190624</xdr:colOff>
      <xdr:row>13</xdr:row>
      <xdr:rowOff>38100</xdr:rowOff>
    </xdr:to>
    <xdr:sp macro="" textlink="">
      <xdr:nvSpPr>
        <xdr:cNvPr id="11" name="10 Rectángulo">
          <a:hlinkClick xmlns:r="http://schemas.openxmlformats.org/officeDocument/2006/relationships" r:id="rId1"/>
        </xdr:cNvPr>
        <xdr:cNvSpPr/>
      </xdr:nvSpPr>
      <xdr:spPr>
        <a:xfrm>
          <a:off x="4067174" y="2238375"/>
          <a:ext cx="4457700" cy="314325"/>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ÍNDICE</a:t>
          </a:r>
        </a:p>
      </xdr:txBody>
    </xdr:sp>
    <xdr:clientData/>
  </xdr:twoCellAnchor>
  <xdr:twoCellAnchor>
    <xdr:from>
      <xdr:col>1</xdr:col>
      <xdr:colOff>38101</xdr:colOff>
      <xdr:row>22</xdr:row>
      <xdr:rowOff>0</xdr:rowOff>
    </xdr:from>
    <xdr:to>
      <xdr:col>2</xdr:col>
      <xdr:colOff>19053</xdr:colOff>
      <xdr:row>22</xdr:row>
      <xdr:rowOff>0</xdr:rowOff>
    </xdr:to>
    <xdr:sp macro="" textlink="">
      <xdr:nvSpPr>
        <xdr:cNvPr id="14" name="13 Rectángulo"/>
        <xdr:cNvSpPr/>
      </xdr:nvSpPr>
      <xdr:spPr>
        <a:xfrm>
          <a:off x="123826" y="12658725"/>
          <a:ext cx="781052" cy="3771900"/>
        </a:xfrm>
        <a:prstGeom prst="rect">
          <a:avLst/>
        </a:prstGeom>
        <a:solidFill>
          <a:srgbClr val="FF0000">
            <a:alpha val="72000"/>
          </a:srgb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p>
      </xdr:txBody>
    </xdr:sp>
    <xdr:clientData/>
  </xdr:twoCellAnchor>
  <xdr:twoCellAnchor>
    <xdr:from>
      <xdr:col>0</xdr:col>
      <xdr:colOff>51708</xdr:colOff>
      <xdr:row>22</xdr:row>
      <xdr:rowOff>118382</xdr:rowOff>
    </xdr:from>
    <xdr:to>
      <xdr:col>1</xdr:col>
      <xdr:colOff>753838</xdr:colOff>
      <xdr:row>61</xdr:row>
      <xdr:rowOff>5442</xdr:rowOff>
    </xdr:to>
    <xdr:sp macro="" textlink="">
      <xdr:nvSpPr>
        <xdr:cNvPr id="23" name="22 Rectángulo">
          <a:hlinkClick xmlns:r="http://schemas.openxmlformats.org/officeDocument/2006/relationships" r:id="rId2"/>
        </xdr:cNvPr>
        <xdr:cNvSpPr/>
      </xdr:nvSpPr>
      <xdr:spPr>
        <a:xfrm>
          <a:off x="51708" y="5193846"/>
          <a:ext cx="783773" cy="17902917"/>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42862</xdr:colOff>
      <xdr:row>23</xdr:row>
      <xdr:rowOff>0</xdr:rowOff>
    </xdr:from>
    <xdr:to>
      <xdr:col>15</xdr:col>
      <xdr:colOff>42862</xdr:colOff>
      <xdr:row>61</xdr:row>
      <xdr:rowOff>9524</xdr:rowOff>
    </xdr:to>
    <xdr:sp macro="" textlink="">
      <xdr:nvSpPr>
        <xdr:cNvPr id="24" name="23 Rectángulo">
          <a:hlinkClick xmlns:r="http://schemas.openxmlformats.org/officeDocument/2006/relationships" r:id="rId3"/>
        </xdr:cNvPr>
        <xdr:cNvSpPr/>
      </xdr:nvSpPr>
      <xdr:spPr>
        <a:xfrm>
          <a:off x="12496800" y="5179219"/>
          <a:ext cx="785812" cy="1951196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0</xdr:col>
      <xdr:colOff>51953</xdr:colOff>
      <xdr:row>14</xdr:row>
      <xdr:rowOff>190500</xdr:rowOff>
    </xdr:from>
    <xdr:to>
      <xdr:col>14</xdr:col>
      <xdr:colOff>753339</xdr:colOff>
      <xdr:row>16</xdr:row>
      <xdr:rowOff>115166</xdr:rowOff>
    </xdr:to>
    <xdr:sp macro="" textlink="">
      <xdr:nvSpPr>
        <xdr:cNvPr id="12" name="11 Rectángulo">
          <a:hlinkClick xmlns:r="http://schemas.openxmlformats.org/officeDocument/2006/relationships" r:id="rId4"/>
        </xdr:cNvPr>
        <xdr:cNvSpPr/>
      </xdr:nvSpPr>
      <xdr:spPr>
        <a:xfrm>
          <a:off x="51953" y="2883477"/>
          <a:ext cx="12945341" cy="31432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EVALUACION</a:t>
          </a:r>
          <a:r>
            <a:rPr lang="es-CO" sz="1050" b="1" baseline="0">
              <a:solidFill>
                <a:schemeClr val="bg1"/>
              </a:solidFill>
              <a:latin typeface="Berlin Sans FB Demi" pitchFamily="34" charset="0"/>
              <a:ea typeface="+mn-ea"/>
              <a:cs typeface="+mn-cs"/>
            </a:rPr>
            <a:t> INTEGRAL </a:t>
          </a:r>
          <a:r>
            <a:rPr lang="es-CO" sz="1050" b="1">
              <a:solidFill>
                <a:schemeClr val="bg1"/>
              </a:solidFill>
              <a:latin typeface="Berlin Sans FB Demi" pitchFamily="34" charset="0"/>
              <a:ea typeface="+mn-ea"/>
              <a:cs typeface="+mn-cs"/>
            </a:rPr>
            <a:t>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13</xdr:col>
      <xdr:colOff>759617</xdr:colOff>
      <xdr:row>51</xdr:row>
      <xdr:rowOff>178594</xdr:rowOff>
    </xdr:from>
    <xdr:to>
      <xdr:col>16</xdr:col>
      <xdr:colOff>83343</xdr:colOff>
      <xdr:row>56</xdr:row>
      <xdr:rowOff>2381</xdr:rowOff>
    </xdr:to>
    <xdr:sp macro="" textlink="">
      <xdr:nvSpPr>
        <xdr:cNvPr id="74" name="73 Rectángulo"/>
        <xdr:cNvSpPr/>
      </xdr:nvSpPr>
      <xdr:spPr>
        <a:xfrm>
          <a:off x="11303792" y="16980694"/>
          <a:ext cx="838201" cy="1890712"/>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9524</xdr:colOff>
      <xdr:row>59</xdr:row>
      <xdr:rowOff>9525</xdr:rowOff>
    </xdr:from>
    <xdr:to>
      <xdr:col>16</xdr:col>
      <xdr:colOff>38100</xdr:colOff>
      <xdr:row>63</xdr:row>
      <xdr:rowOff>9525</xdr:rowOff>
    </xdr:to>
    <xdr:sp macro="" textlink="">
      <xdr:nvSpPr>
        <xdr:cNvPr id="75" name="74 Rectángulo"/>
        <xdr:cNvSpPr/>
      </xdr:nvSpPr>
      <xdr:spPr>
        <a:xfrm>
          <a:off x="11315699" y="19554825"/>
          <a:ext cx="781051" cy="172402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0</xdr:colOff>
      <xdr:row>66</xdr:row>
      <xdr:rowOff>0</xdr:rowOff>
    </xdr:from>
    <xdr:to>
      <xdr:col>16</xdr:col>
      <xdr:colOff>28576</xdr:colOff>
      <xdr:row>76</xdr:row>
      <xdr:rowOff>0</xdr:rowOff>
    </xdr:to>
    <xdr:sp macro="" textlink="">
      <xdr:nvSpPr>
        <xdr:cNvPr id="76" name="75 Rectángulo"/>
        <xdr:cNvSpPr/>
      </xdr:nvSpPr>
      <xdr:spPr>
        <a:xfrm>
          <a:off x="11306175" y="21945600"/>
          <a:ext cx="781051" cy="240030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9524</xdr:colOff>
      <xdr:row>80</xdr:row>
      <xdr:rowOff>171450</xdr:rowOff>
    </xdr:from>
    <xdr:to>
      <xdr:col>16</xdr:col>
      <xdr:colOff>38100</xdr:colOff>
      <xdr:row>86</xdr:row>
      <xdr:rowOff>38100</xdr:rowOff>
    </xdr:to>
    <xdr:sp macro="" textlink="">
      <xdr:nvSpPr>
        <xdr:cNvPr id="77" name="76 Rectángulo"/>
        <xdr:cNvSpPr/>
      </xdr:nvSpPr>
      <xdr:spPr>
        <a:xfrm>
          <a:off x="11315699" y="25393650"/>
          <a:ext cx="781051" cy="509587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133350</xdr:colOff>
      <xdr:row>2</xdr:row>
      <xdr:rowOff>180975</xdr:rowOff>
    </xdr:from>
    <xdr:to>
      <xdr:col>1</xdr:col>
      <xdr:colOff>1476375</xdr:colOff>
      <xdr:row>14</xdr:row>
      <xdr:rowOff>190499</xdr:rowOff>
    </xdr:to>
    <xdr:sp macro="" textlink="">
      <xdr:nvSpPr>
        <xdr:cNvPr id="78" name="77 Rectángulo redondeado"/>
        <xdr:cNvSpPr/>
      </xdr:nvSpPr>
      <xdr:spPr>
        <a:xfrm>
          <a:off x="219075" y="400050"/>
          <a:ext cx="1343025" cy="253364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algn="ctr"/>
          <a:r>
            <a:rPr lang="es-CO" sz="2000" b="1">
              <a:solidFill>
                <a:sysClr val="windowText" lastClr="000000"/>
              </a:solidFill>
              <a:latin typeface="Arial Narrow" pitchFamily="34" charset="0"/>
            </a:rPr>
            <a:t>1. IDENTIFICACIÓN</a:t>
          </a:r>
        </a:p>
      </xdr:txBody>
    </xdr:sp>
    <xdr:clientData/>
  </xdr:twoCellAnchor>
  <xdr:twoCellAnchor>
    <xdr:from>
      <xdr:col>2</xdr:col>
      <xdr:colOff>66675</xdr:colOff>
      <xdr:row>5</xdr:row>
      <xdr:rowOff>0</xdr:rowOff>
    </xdr:from>
    <xdr:to>
      <xdr:col>15</xdr:col>
      <xdr:colOff>76200</xdr:colOff>
      <xdr:row>13</xdr:row>
      <xdr:rowOff>104774</xdr:rowOff>
    </xdr:to>
    <xdr:grpSp>
      <xdr:nvGrpSpPr>
        <xdr:cNvPr id="79" name="Group 1"/>
        <xdr:cNvGrpSpPr>
          <a:grpSpLocks/>
        </xdr:cNvGrpSpPr>
      </xdr:nvGrpSpPr>
      <xdr:grpSpPr bwMode="auto">
        <a:xfrm>
          <a:off x="1694584" y="1177636"/>
          <a:ext cx="10227252" cy="1767320"/>
          <a:chOff x="676" y="5239"/>
          <a:chExt cx="10729" cy="1490"/>
        </a:xfrm>
      </xdr:grpSpPr>
      <xdr:sp macro="" textlink="">
        <xdr:nvSpPr>
          <xdr:cNvPr id="80" name="70 Elipse"/>
          <xdr:cNvSpPr>
            <a:spLocks noChangeArrowheads="1"/>
          </xdr:cNvSpPr>
        </xdr:nvSpPr>
        <xdr:spPr bwMode="auto">
          <a:xfrm>
            <a:off x="676" y="5264"/>
            <a:ext cx="1865" cy="1452"/>
          </a:xfrm>
          <a:prstGeom prst="ellipse">
            <a:avLst/>
          </a:prstGeom>
          <a:ln>
            <a:headEnd/>
            <a:tailEnd/>
          </a:ln>
        </xdr:spPr>
        <xdr:style>
          <a:lnRef idx="2">
            <a:schemeClr val="accent1"/>
          </a:lnRef>
          <a:fillRef idx="1">
            <a:schemeClr val="lt1"/>
          </a:fillRef>
          <a:effectRef idx="0">
            <a:schemeClr val="accent1"/>
          </a:effectRef>
          <a:fontRef idx="minor">
            <a:schemeClr val="dk1"/>
          </a:fontRef>
        </xdr:style>
        <xdr:txBody>
          <a:bodyPr vertOverflow="clip" wrap="square" lIns="91440" tIns="45720" rIns="91440" bIns="45720" anchor="t" upright="1"/>
          <a:lstStyle/>
          <a:p>
            <a:pPr algn="ctr" rtl="0">
              <a:defRPr sz="1000"/>
            </a:pPr>
            <a:endParaRPr lang="es-CO" sz="1200" b="1" i="0" u="none" strike="noStrike" baseline="0">
              <a:solidFill>
                <a:sysClr val="windowText" lastClr="000000"/>
              </a:solidFill>
              <a:latin typeface="Berlin Sans FB Demi" pitchFamily="34" charset="0"/>
            </a:endParaRPr>
          </a:p>
          <a:p>
            <a:pPr algn="ctr" rtl="0">
              <a:defRPr sz="1000"/>
            </a:pPr>
            <a:r>
              <a:rPr lang="es-CO" sz="1200" b="1" i="0" u="none" strike="noStrike" baseline="0">
                <a:solidFill>
                  <a:sysClr val="windowText" lastClr="000000"/>
                </a:solidFill>
                <a:latin typeface="Berlin Sans FB Demi" pitchFamily="34" charset="0"/>
              </a:rPr>
              <a:t>Paso 1.1. antecedentes documentales  de la situacion problema.</a:t>
            </a:r>
          </a:p>
        </xdr:txBody>
      </xdr:sp>
      <xdr:sp macro="" textlink="">
        <xdr:nvSpPr>
          <xdr:cNvPr id="81" name="71 Elipse"/>
          <xdr:cNvSpPr>
            <a:spLocks noChangeArrowheads="1"/>
          </xdr:cNvSpPr>
        </xdr:nvSpPr>
        <xdr:spPr bwMode="auto">
          <a:xfrm>
            <a:off x="2804" y="5239"/>
            <a:ext cx="1865" cy="1452"/>
          </a:xfrm>
          <a:prstGeom prst="ellipse">
            <a:avLst/>
          </a:prstGeom>
          <a:ln>
            <a:headEnd/>
            <a:tailEnd/>
          </a:ln>
        </xdr:spPr>
        <xdr:style>
          <a:lnRef idx="2">
            <a:schemeClr val="accent1"/>
          </a:lnRef>
          <a:fillRef idx="1">
            <a:schemeClr val="lt1"/>
          </a:fillRef>
          <a:effectRef idx="0">
            <a:schemeClr val="accent1"/>
          </a:effectRef>
          <a:fontRef idx="minor">
            <a:schemeClr val="dk1"/>
          </a:fontRef>
        </xdr:style>
        <xdr:txBody>
          <a:bodyPr vertOverflow="clip" wrap="square" lIns="91440" tIns="45720" rIns="91440" bIns="45720" anchor="ctr" upright="1"/>
          <a:lstStyle/>
          <a:p>
            <a:pPr marL="0" indent="0" algn="ctr" rtl="0">
              <a:defRPr sz="1000"/>
            </a:pPr>
            <a:endParaRPr lang="es-CO" sz="1200" b="1" i="0" u="none" strike="noStrike" baseline="0">
              <a:solidFill>
                <a:sysClr val="windowText" lastClr="000000"/>
              </a:solidFill>
              <a:latin typeface="Berlin Sans FB Demi" pitchFamily="34" charset="0"/>
              <a:ea typeface="+mn-ea"/>
              <a:cs typeface="+mn-cs"/>
            </a:endParaRPr>
          </a:p>
          <a:p>
            <a:pPr marL="0" indent="0" algn="ctr" rtl="0">
              <a:defRPr sz="1000"/>
            </a:pPr>
            <a:r>
              <a:rPr lang="es-CO" sz="1200" b="1" i="0" u="none" strike="noStrike" baseline="0">
                <a:solidFill>
                  <a:sysClr val="windowText" lastClr="000000"/>
                </a:solidFill>
                <a:latin typeface="Berlin Sans FB Demi" pitchFamily="34" charset="0"/>
                <a:ea typeface="+mn-ea"/>
                <a:cs typeface="+mn-cs"/>
              </a:rPr>
              <a:t>Paso  1.2.    Diagnostico de la situacion actual del problema.</a:t>
            </a:r>
            <a:endParaRPr lang="es-CO" sz="1200" b="1" i="0" u="none" strike="noStrike" baseline="0">
              <a:solidFill>
                <a:srgbClr val="000000"/>
              </a:solidFill>
              <a:latin typeface="Lucida Fax" pitchFamily="18" charset="0"/>
              <a:ea typeface="+mn-ea"/>
              <a:cs typeface="+mn-cs"/>
            </a:endParaRPr>
          </a:p>
        </xdr:txBody>
      </xdr:sp>
      <xdr:sp macro="" textlink="">
        <xdr:nvSpPr>
          <xdr:cNvPr id="82" name="72 Elipse"/>
          <xdr:cNvSpPr>
            <a:spLocks noChangeArrowheads="1"/>
          </xdr:cNvSpPr>
        </xdr:nvSpPr>
        <xdr:spPr bwMode="auto">
          <a:xfrm>
            <a:off x="5083" y="5239"/>
            <a:ext cx="1865" cy="1452"/>
          </a:xfrm>
          <a:prstGeom prst="ellipse">
            <a:avLst/>
          </a:prstGeom>
          <a:ln>
            <a:headEnd/>
            <a:tailEnd/>
          </a:ln>
        </xdr:spPr>
        <xdr:style>
          <a:lnRef idx="2">
            <a:schemeClr val="accent1"/>
          </a:lnRef>
          <a:fillRef idx="1">
            <a:schemeClr val="lt1"/>
          </a:fillRef>
          <a:effectRef idx="0">
            <a:schemeClr val="accent1"/>
          </a:effectRef>
          <a:fontRef idx="minor">
            <a:schemeClr val="dk1"/>
          </a:fontRef>
        </xdr:style>
        <xdr:txBody>
          <a:bodyPr vertOverflow="clip" wrap="square" lIns="91440" tIns="45720" rIns="91440" bIns="45720" anchor="t" upright="1"/>
          <a:lstStyle/>
          <a:p>
            <a:pPr marL="0" indent="0" algn="l" rtl="0">
              <a:defRPr sz="1000"/>
            </a:pPr>
            <a:endParaRPr lang="es-CO" sz="1200" b="1" i="0" u="none" strike="noStrike" baseline="0">
              <a:solidFill>
                <a:srgbClr val="000000"/>
              </a:solidFill>
              <a:latin typeface="Lucida Fax" pitchFamily="18" charset="0"/>
              <a:ea typeface="+mn-ea"/>
              <a:cs typeface="+mn-cs"/>
            </a:endParaRPr>
          </a:p>
          <a:p>
            <a:pPr marL="0" indent="0" algn="ctr" rtl="0">
              <a:defRPr sz="1000"/>
            </a:pPr>
            <a:r>
              <a:rPr lang="es-CO" sz="1200" b="1" i="0" u="none" strike="noStrike" baseline="0">
                <a:solidFill>
                  <a:sysClr val="windowText" lastClr="000000"/>
                </a:solidFill>
                <a:latin typeface="Berlin Sans FB Demi" pitchFamily="34" charset="0"/>
                <a:ea typeface="+mn-ea"/>
                <a:cs typeface="+mn-cs"/>
              </a:rPr>
              <a:t>Paso  1.3.     Definicion del problema.</a:t>
            </a:r>
          </a:p>
        </xdr:txBody>
      </xdr:sp>
      <xdr:sp macro="" textlink="">
        <xdr:nvSpPr>
          <xdr:cNvPr id="83" name="73 Elipse"/>
          <xdr:cNvSpPr>
            <a:spLocks noChangeArrowheads="1"/>
          </xdr:cNvSpPr>
        </xdr:nvSpPr>
        <xdr:spPr bwMode="auto">
          <a:xfrm>
            <a:off x="7312" y="5264"/>
            <a:ext cx="1865" cy="1452"/>
          </a:xfrm>
          <a:prstGeom prst="ellipse">
            <a:avLst/>
          </a:prstGeom>
          <a:ln>
            <a:headEnd/>
            <a:tailEnd/>
          </a:ln>
        </xdr:spPr>
        <xdr:style>
          <a:lnRef idx="2">
            <a:schemeClr val="accent1"/>
          </a:lnRef>
          <a:fillRef idx="1">
            <a:schemeClr val="lt1"/>
          </a:fillRef>
          <a:effectRef idx="0">
            <a:schemeClr val="accent1"/>
          </a:effectRef>
          <a:fontRef idx="minor">
            <a:schemeClr val="dk1"/>
          </a:fontRef>
        </xdr:style>
        <xdr:txBody>
          <a:bodyPr vertOverflow="clip" wrap="square" lIns="91440" tIns="45720" rIns="91440" bIns="45720" anchor="t" upright="1"/>
          <a:lstStyle/>
          <a:p>
            <a:pPr marL="0" indent="0" algn="ctr" rtl="0">
              <a:defRPr sz="1000"/>
            </a:pPr>
            <a:endParaRPr lang="es-CO" sz="1200" b="1" i="0" u="none" strike="noStrike" baseline="0">
              <a:solidFill>
                <a:srgbClr val="000000"/>
              </a:solidFill>
              <a:latin typeface="Lucida Fax" pitchFamily="18" charset="0"/>
              <a:ea typeface="+mn-ea"/>
              <a:cs typeface="+mn-cs"/>
            </a:endParaRPr>
          </a:p>
          <a:p>
            <a:pPr marL="0" indent="0" algn="ctr" rtl="0">
              <a:defRPr sz="1000"/>
            </a:pPr>
            <a:r>
              <a:rPr lang="es-CO" sz="1200" b="1" i="0" u="none" strike="noStrike" baseline="0">
                <a:solidFill>
                  <a:sysClr val="windowText" lastClr="000000"/>
                </a:solidFill>
                <a:latin typeface="Berlin Sans FB Demi" pitchFamily="34" charset="0"/>
                <a:ea typeface="+mn-ea"/>
                <a:cs typeface="+mn-cs"/>
              </a:rPr>
              <a:t>Paso 1.4. Planteamiento de objetivos.</a:t>
            </a:r>
          </a:p>
          <a:p>
            <a:pPr marL="0" indent="0" algn="l" rtl="0">
              <a:defRPr sz="1000"/>
            </a:pPr>
            <a:endParaRPr lang="es-CO" sz="1200" b="1" i="0" u="none" strike="noStrike" baseline="0">
              <a:solidFill>
                <a:sysClr val="windowText" lastClr="000000"/>
              </a:solidFill>
              <a:latin typeface="Berlin Sans FB Demi" pitchFamily="34" charset="0"/>
              <a:ea typeface="+mn-ea"/>
              <a:cs typeface="+mn-cs"/>
            </a:endParaRPr>
          </a:p>
        </xdr:txBody>
      </xdr:sp>
      <xdr:sp macro="" textlink="">
        <xdr:nvSpPr>
          <xdr:cNvPr id="84" name="74 Elipse"/>
          <xdr:cNvSpPr>
            <a:spLocks noChangeArrowheads="1"/>
          </xdr:cNvSpPr>
        </xdr:nvSpPr>
        <xdr:spPr bwMode="auto">
          <a:xfrm>
            <a:off x="9540" y="5277"/>
            <a:ext cx="1865" cy="1452"/>
          </a:xfrm>
          <a:prstGeom prst="ellipse">
            <a:avLst/>
          </a:prstGeom>
          <a:ln>
            <a:headEnd/>
            <a:tailEnd/>
          </a:ln>
        </xdr:spPr>
        <xdr:style>
          <a:lnRef idx="2">
            <a:schemeClr val="accent1"/>
          </a:lnRef>
          <a:fillRef idx="1">
            <a:schemeClr val="lt1"/>
          </a:fillRef>
          <a:effectRef idx="0">
            <a:schemeClr val="accent1"/>
          </a:effectRef>
          <a:fontRef idx="minor">
            <a:schemeClr val="dk1"/>
          </a:fontRef>
        </xdr:style>
        <xdr:txBody>
          <a:bodyPr vertOverflow="clip" wrap="square" lIns="91440" tIns="45720" rIns="91440" bIns="45720" anchor="t" upright="1"/>
          <a:lstStyle/>
          <a:p>
            <a:pPr marL="0" indent="0" algn="ctr" rtl="0">
              <a:defRPr sz="1000"/>
            </a:pPr>
            <a:endParaRPr lang="es-CO" sz="1200" b="1" i="0" u="none" strike="noStrike" baseline="0">
              <a:solidFill>
                <a:srgbClr val="000000"/>
              </a:solidFill>
              <a:latin typeface="Lucida Fax" pitchFamily="18" charset="0"/>
              <a:ea typeface="+mn-ea"/>
              <a:cs typeface="+mn-cs"/>
            </a:endParaRPr>
          </a:p>
          <a:p>
            <a:pPr marL="0" indent="0" algn="ctr" rtl="0">
              <a:defRPr sz="1000"/>
            </a:pPr>
            <a:r>
              <a:rPr lang="es-CO" sz="1200" b="1" i="0" u="none" strike="noStrike" baseline="0">
                <a:solidFill>
                  <a:sysClr val="windowText" lastClr="000000"/>
                </a:solidFill>
                <a:latin typeface="Berlin Sans FB Demi" pitchFamily="34" charset="0"/>
                <a:ea typeface="+mn-ea"/>
                <a:cs typeface="+mn-cs"/>
              </a:rPr>
              <a:t>Paso 1.5. Identificación de alternativas</a:t>
            </a:r>
          </a:p>
          <a:p>
            <a:pPr marL="0" indent="0" algn="l" rtl="0">
              <a:defRPr sz="1000"/>
            </a:pPr>
            <a:endParaRPr lang="es-CO" sz="1200" b="1" i="0" u="none" strike="noStrike" baseline="0">
              <a:solidFill>
                <a:sysClr val="windowText" lastClr="000000"/>
              </a:solidFill>
              <a:latin typeface="Berlin Sans FB Demi" pitchFamily="34" charset="0"/>
              <a:ea typeface="+mn-ea"/>
              <a:cs typeface="+mn-cs"/>
            </a:endParaRPr>
          </a:p>
        </xdr:txBody>
      </xdr:sp>
      <xdr:sp macro="" textlink="">
        <xdr:nvSpPr>
          <xdr:cNvPr id="85" name="78 Flecha derecha"/>
          <xdr:cNvSpPr>
            <a:spLocks noChangeArrowheads="1"/>
          </xdr:cNvSpPr>
        </xdr:nvSpPr>
        <xdr:spPr bwMode="auto">
          <a:xfrm>
            <a:off x="2428" y="5653"/>
            <a:ext cx="539" cy="576"/>
          </a:xfrm>
          <a:prstGeom prst="rightArrow">
            <a:avLst>
              <a:gd name="adj1" fmla="val 50000"/>
              <a:gd name="adj2" fmla="val 50000"/>
            </a:avLst>
          </a:prstGeom>
          <a:ln>
            <a:headEnd/>
            <a:tailEnd/>
          </a:ln>
        </xdr:spPr>
        <xdr:style>
          <a:lnRef idx="2">
            <a:schemeClr val="accent1"/>
          </a:lnRef>
          <a:fillRef idx="1">
            <a:schemeClr val="lt1"/>
          </a:fillRef>
          <a:effectRef idx="0">
            <a:schemeClr val="accent1"/>
          </a:effectRef>
          <a:fontRef idx="minor">
            <a:schemeClr val="dk1"/>
          </a:fontRef>
        </xdr:style>
      </xdr:sp>
      <xdr:sp macro="" textlink="">
        <xdr:nvSpPr>
          <xdr:cNvPr id="86" name="79 Flecha derecha"/>
          <xdr:cNvSpPr>
            <a:spLocks noChangeArrowheads="1"/>
          </xdr:cNvSpPr>
        </xdr:nvSpPr>
        <xdr:spPr bwMode="auto">
          <a:xfrm>
            <a:off x="4670" y="5655"/>
            <a:ext cx="539" cy="576"/>
          </a:xfrm>
          <a:prstGeom prst="rightArrow">
            <a:avLst>
              <a:gd name="adj1" fmla="val 50000"/>
              <a:gd name="adj2" fmla="val 50000"/>
            </a:avLst>
          </a:prstGeom>
          <a:ln>
            <a:headEnd/>
            <a:tailEnd/>
          </a:ln>
        </xdr:spPr>
        <xdr:style>
          <a:lnRef idx="2">
            <a:schemeClr val="accent1"/>
          </a:lnRef>
          <a:fillRef idx="1">
            <a:schemeClr val="lt1"/>
          </a:fillRef>
          <a:effectRef idx="0">
            <a:schemeClr val="accent1"/>
          </a:effectRef>
          <a:fontRef idx="minor">
            <a:schemeClr val="dk1"/>
          </a:fontRef>
        </xdr:style>
      </xdr:sp>
      <xdr:sp macro="" textlink="">
        <xdr:nvSpPr>
          <xdr:cNvPr id="87" name="80 Flecha derecha"/>
          <xdr:cNvSpPr>
            <a:spLocks noChangeArrowheads="1"/>
          </xdr:cNvSpPr>
        </xdr:nvSpPr>
        <xdr:spPr bwMode="auto">
          <a:xfrm>
            <a:off x="6951" y="5694"/>
            <a:ext cx="539" cy="576"/>
          </a:xfrm>
          <a:prstGeom prst="rightArrow">
            <a:avLst>
              <a:gd name="adj1" fmla="val 50000"/>
              <a:gd name="adj2" fmla="val 50000"/>
            </a:avLst>
          </a:prstGeom>
          <a:ln>
            <a:headEnd/>
            <a:tailEnd/>
          </a:ln>
        </xdr:spPr>
        <xdr:style>
          <a:lnRef idx="2">
            <a:schemeClr val="accent1"/>
          </a:lnRef>
          <a:fillRef idx="1">
            <a:schemeClr val="lt1"/>
          </a:fillRef>
          <a:effectRef idx="0">
            <a:schemeClr val="accent1"/>
          </a:effectRef>
          <a:fontRef idx="minor">
            <a:schemeClr val="dk1"/>
          </a:fontRef>
        </xdr:style>
      </xdr:sp>
      <xdr:sp macro="" textlink="">
        <xdr:nvSpPr>
          <xdr:cNvPr id="88" name="81 Flecha derecha"/>
          <xdr:cNvSpPr>
            <a:spLocks noChangeArrowheads="1"/>
          </xdr:cNvSpPr>
        </xdr:nvSpPr>
        <xdr:spPr bwMode="auto">
          <a:xfrm>
            <a:off x="9145" y="5696"/>
            <a:ext cx="539" cy="576"/>
          </a:xfrm>
          <a:prstGeom prst="rightArrow">
            <a:avLst>
              <a:gd name="adj1" fmla="val 50000"/>
              <a:gd name="adj2" fmla="val 50000"/>
            </a:avLst>
          </a:prstGeom>
          <a:ln>
            <a:headEnd/>
            <a:tailEnd/>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1</xdr:col>
      <xdr:colOff>714376</xdr:colOff>
      <xdr:row>51</xdr:row>
      <xdr:rowOff>200025</xdr:rowOff>
    </xdr:from>
    <xdr:to>
      <xdr:col>2</xdr:col>
      <xdr:colOff>3</xdr:colOff>
      <xdr:row>56</xdr:row>
      <xdr:rowOff>19050</xdr:rowOff>
    </xdr:to>
    <xdr:sp macro="" textlink="">
      <xdr:nvSpPr>
        <xdr:cNvPr id="89" name="88 Rectángulo"/>
        <xdr:cNvSpPr/>
      </xdr:nvSpPr>
      <xdr:spPr>
        <a:xfrm>
          <a:off x="800101" y="17002125"/>
          <a:ext cx="819152" cy="188595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p>
      </xdr:txBody>
    </xdr:sp>
    <xdr:clientData/>
  </xdr:twoCellAnchor>
  <xdr:twoCellAnchor>
    <xdr:from>
      <xdr:col>1</xdr:col>
      <xdr:colOff>714376</xdr:colOff>
      <xdr:row>58</xdr:row>
      <xdr:rowOff>200026</xdr:rowOff>
    </xdr:from>
    <xdr:to>
      <xdr:col>2</xdr:col>
      <xdr:colOff>19053</xdr:colOff>
      <xdr:row>63</xdr:row>
      <xdr:rowOff>19050</xdr:rowOff>
    </xdr:to>
    <xdr:sp macro="" textlink="">
      <xdr:nvSpPr>
        <xdr:cNvPr id="90" name="89 Rectángulo">
          <a:hlinkClick xmlns:r="http://schemas.openxmlformats.org/officeDocument/2006/relationships" r:id="rId1"/>
        </xdr:cNvPr>
        <xdr:cNvSpPr/>
      </xdr:nvSpPr>
      <xdr:spPr>
        <a:xfrm>
          <a:off x="800101" y="19526251"/>
          <a:ext cx="838202" cy="1762124"/>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p>
      </xdr:txBody>
    </xdr:sp>
    <xdr:clientData/>
  </xdr:twoCellAnchor>
  <xdr:twoCellAnchor>
    <xdr:from>
      <xdr:col>1</xdr:col>
      <xdr:colOff>676275</xdr:colOff>
      <xdr:row>65</xdr:row>
      <xdr:rowOff>209550</xdr:rowOff>
    </xdr:from>
    <xdr:to>
      <xdr:col>2</xdr:col>
      <xdr:colOff>19053</xdr:colOff>
      <xdr:row>76</xdr:row>
      <xdr:rowOff>9525</xdr:rowOff>
    </xdr:to>
    <xdr:sp macro="" textlink="">
      <xdr:nvSpPr>
        <xdr:cNvPr id="91" name="90 Rectángulo"/>
        <xdr:cNvSpPr/>
      </xdr:nvSpPr>
      <xdr:spPr>
        <a:xfrm>
          <a:off x="762000" y="21936075"/>
          <a:ext cx="876303" cy="241935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p>
      </xdr:txBody>
    </xdr:sp>
    <xdr:clientData/>
  </xdr:twoCellAnchor>
  <xdr:twoCellAnchor>
    <xdr:from>
      <xdr:col>1</xdr:col>
      <xdr:colOff>685800</xdr:colOff>
      <xdr:row>80</xdr:row>
      <xdr:rowOff>200025</xdr:rowOff>
    </xdr:from>
    <xdr:to>
      <xdr:col>2</xdr:col>
      <xdr:colOff>2</xdr:colOff>
      <xdr:row>86</xdr:row>
      <xdr:rowOff>19050</xdr:rowOff>
    </xdr:to>
    <xdr:sp macro="" textlink="">
      <xdr:nvSpPr>
        <xdr:cNvPr id="92" name="91 Rectángulo"/>
        <xdr:cNvSpPr/>
      </xdr:nvSpPr>
      <xdr:spPr>
        <a:xfrm>
          <a:off x="771525" y="25422225"/>
          <a:ext cx="847727" cy="504825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endParaRPr lang="es-CO" sz="1000" b="1">
            <a:solidFill>
              <a:schemeClr val="bg1"/>
            </a:solidFill>
            <a:latin typeface="Berlin Sans FB Demi" pitchFamily="34" charset="0"/>
            <a:ea typeface="+mn-ea"/>
            <a:cs typeface="+mn-cs"/>
          </a:endParaRPr>
        </a:p>
      </xdr:txBody>
    </xdr:sp>
    <xdr:clientData/>
  </xdr:twoCellAnchor>
  <xdr:twoCellAnchor>
    <xdr:from>
      <xdr:col>5</xdr:col>
      <xdr:colOff>793750</xdr:colOff>
      <xdr:row>13</xdr:row>
      <xdr:rowOff>194733</xdr:rowOff>
    </xdr:from>
    <xdr:to>
      <xdr:col>9</xdr:col>
      <xdr:colOff>442383</xdr:colOff>
      <xdr:row>15</xdr:row>
      <xdr:rowOff>89958</xdr:rowOff>
    </xdr:to>
    <xdr:sp macro="" textlink="">
      <xdr:nvSpPr>
        <xdr:cNvPr id="93" name="92 Rectángulo">
          <a:hlinkClick xmlns:r="http://schemas.openxmlformats.org/officeDocument/2006/relationships" r:id="rId2"/>
        </xdr:cNvPr>
        <xdr:cNvSpPr/>
      </xdr:nvSpPr>
      <xdr:spPr>
        <a:xfrm>
          <a:off x="5080000" y="2755900"/>
          <a:ext cx="2918883" cy="318558"/>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twoCellAnchor>
    <xdr:from>
      <xdr:col>13</xdr:col>
      <xdr:colOff>759617</xdr:colOff>
      <xdr:row>24</xdr:row>
      <xdr:rowOff>178595</xdr:rowOff>
    </xdr:from>
    <xdr:to>
      <xdr:col>16</xdr:col>
      <xdr:colOff>83343</xdr:colOff>
      <xdr:row>32</xdr:row>
      <xdr:rowOff>1</xdr:rowOff>
    </xdr:to>
    <xdr:sp macro="" textlink="">
      <xdr:nvSpPr>
        <xdr:cNvPr id="94" name="93 Rectángulo"/>
        <xdr:cNvSpPr/>
      </xdr:nvSpPr>
      <xdr:spPr>
        <a:xfrm>
          <a:off x="11303792" y="5855495"/>
          <a:ext cx="838201" cy="4888706"/>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709082</xdr:colOff>
      <xdr:row>24</xdr:row>
      <xdr:rowOff>200023</xdr:rowOff>
    </xdr:from>
    <xdr:to>
      <xdr:col>2</xdr:col>
      <xdr:colOff>2</xdr:colOff>
      <xdr:row>32</xdr:row>
      <xdr:rowOff>21166</xdr:rowOff>
    </xdr:to>
    <xdr:sp macro="" textlink="">
      <xdr:nvSpPr>
        <xdr:cNvPr id="95" name="94 Rectángulo"/>
        <xdr:cNvSpPr/>
      </xdr:nvSpPr>
      <xdr:spPr>
        <a:xfrm>
          <a:off x="793749" y="5925606"/>
          <a:ext cx="825503" cy="4901143"/>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a:t>
          </a:r>
          <a:r>
            <a:rPr lang="es-CO" sz="600" b="1">
              <a:solidFill>
                <a:schemeClr val="bg1"/>
              </a:solidFill>
              <a:latin typeface="Berlin Sans FB Demi" pitchFamily="34" charset="0"/>
              <a:ea typeface="+mn-ea"/>
              <a:cs typeface="+mn-cs"/>
            </a:rPr>
            <a:t>ORMULACION</a:t>
          </a:r>
          <a:endParaRPr lang="es-CO" sz="700" b="1">
            <a:solidFill>
              <a:schemeClr val="bg1"/>
            </a:solidFill>
            <a:latin typeface="Berlin Sans FB Demi" pitchFamily="34" charset="0"/>
            <a:ea typeface="+mn-ea"/>
            <a:cs typeface="+mn-cs"/>
          </a:endParaRPr>
        </a:p>
      </xdr:txBody>
    </xdr:sp>
    <xdr:clientData/>
  </xdr:twoCellAnchor>
  <xdr:twoCellAnchor>
    <xdr:from>
      <xdr:col>13</xdr:col>
      <xdr:colOff>759617</xdr:colOff>
      <xdr:row>34</xdr:row>
      <xdr:rowOff>197644</xdr:rowOff>
    </xdr:from>
    <xdr:to>
      <xdr:col>16</xdr:col>
      <xdr:colOff>83343</xdr:colOff>
      <xdr:row>46</xdr:row>
      <xdr:rowOff>21431</xdr:rowOff>
    </xdr:to>
    <xdr:sp macro="" textlink="">
      <xdr:nvSpPr>
        <xdr:cNvPr id="96" name="95 Rectángulo"/>
        <xdr:cNvSpPr/>
      </xdr:nvSpPr>
      <xdr:spPr>
        <a:xfrm>
          <a:off x="11303792" y="11475244"/>
          <a:ext cx="838201" cy="4205287"/>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704850</xdr:colOff>
      <xdr:row>34</xdr:row>
      <xdr:rowOff>200026</xdr:rowOff>
    </xdr:from>
    <xdr:to>
      <xdr:col>2</xdr:col>
      <xdr:colOff>3</xdr:colOff>
      <xdr:row>46</xdr:row>
      <xdr:rowOff>9526</xdr:rowOff>
    </xdr:to>
    <xdr:sp macro="" textlink="">
      <xdr:nvSpPr>
        <xdr:cNvPr id="97" name="96 Rectángulo"/>
        <xdr:cNvSpPr/>
      </xdr:nvSpPr>
      <xdr:spPr>
        <a:xfrm>
          <a:off x="790575" y="11477626"/>
          <a:ext cx="828678" cy="419100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a:t>
          </a:r>
          <a:r>
            <a:rPr lang="es-CO" sz="600" b="1">
              <a:solidFill>
                <a:schemeClr val="bg1"/>
              </a:solidFill>
              <a:latin typeface="Berlin Sans FB Demi" pitchFamily="34" charset="0"/>
              <a:ea typeface="+mn-ea"/>
              <a:cs typeface="+mn-cs"/>
            </a:rPr>
            <a:t>ORMULACION</a:t>
          </a:r>
          <a:endParaRPr lang="es-CO" sz="700" b="1">
            <a:solidFill>
              <a:schemeClr val="bg1"/>
            </a:solidFill>
            <a:latin typeface="Berlin Sans FB Demi" pitchFamily="34" charset="0"/>
            <a:ea typeface="+mn-ea"/>
            <a:cs typeface="+mn-cs"/>
          </a:endParaRPr>
        </a:p>
      </xdr:txBody>
    </xdr:sp>
    <xdr:clientData/>
  </xdr:twoCellAnchor>
  <xdr:twoCellAnchor>
    <xdr:from>
      <xdr:col>1</xdr:col>
      <xdr:colOff>714376</xdr:colOff>
      <xdr:row>58</xdr:row>
      <xdr:rowOff>200026</xdr:rowOff>
    </xdr:from>
    <xdr:to>
      <xdr:col>2</xdr:col>
      <xdr:colOff>19053</xdr:colOff>
      <xdr:row>63</xdr:row>
      <xdr:rowOff>19050</xdr:rowOff>
    </xdr:to>
    <xdr:sp macro="" textlink="">
      <xdr:nvSpPr>
        <xdr:cNvPr id="100" name="99 Rectángulo"/>
        <xdr:cNvSpPr/>
      </xdr:nvSpPr>
      <xdr:spPr>
        <a:xfrm>
          <a:off x="800101" y="21116926"/>
          <a:ext cx="838202" cy="1762124"/>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GUIA </a:t>
          </a:r>
          <a:r>
            <a:rPr lang="es-CO" sz="700" b="1">
              <a:solidFill>
                <a:schemeClr val="bg1"/>
              </a:solidFill>
              <a:latin typeface="Berlin Sans FB Demi" pitchFamily="34" charset="0"/>
              <a:ea typeface="+mn-ea"/>
              <a:cs typeface="+mn-cs"/>
            </a:rPr>
            <a:t>FORMULACION</a:t>
          </a:r>
        </a:p>
      </xdr:txBody>
    </xdr:sp>
    <xdr:clientData/>
  </xdr:twoCellAnchor>
  <xdr:twoCellAnchor>
    <xdr:from>
      <xdr:col>2</xdr:col>
      <xdr:colOff>0</xdr:colOff>
      <xdr:row>19</xdr:row>
      <xdr:rowOff>0</xdr:rowOff>
    </xdr:from>
    <xdr:to>
      <xdr:col>14</xdr:col>
      <xdr:colOff>19845</xdr:colOff>
      <xdr:row>20</xdr:row>
      <xdr:rowOff>26193</xdr:rowOff>
    </xdr:to>
    <xdr:sp macro="" textlink="">
      <xdr:nvSpPr>
        <xdr:cNvPr id="101" name="100 Rectángulo"/>
        <xdr:cNvSpPr/>
      </xdr:nvSpPr>
      <xdr:spPr>
        <a:xfrm>
          <a:off x="1619250" y="4667250"/>
          <a:ext cx="9703595" cy="311943"/>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DE IDENTIFICACION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195628</xdr:colOff>
      <xdr:row>3</xdr:row>
      <xdr:rowOff>183173</xdr:rowOff>
    </xdr:from>
    <xdr:to>
      <xdr:col>12</xdr:col>
      <xdr:colOff>758580</xdr:colOff>
      <xdr:row>11</xdr:row>
      <xdr:rowOff>73514</xdr:rowOff>
    </xdr:to>
    <xdr:grpSp>
      <xdr:nvGrpSpPr>
        <xdr:cNvPr id="2" name="1 Grupo"/>
        <xdr:cNvGrpSpPr/>
      </xdr:nvGrpSpPr>
      <xdr:grpSpPr>
        <a:xfrm>
          <a:off x="3107043" y="955956"/>
          <a:ext cx="7032763" cy="1876214"/>
          <a:chOff x="352425" y="4762500"/>
          <a:chExt cx="4092472" cy="942975"/>
        </a:xfrm>
      </xdr:grpSpPr>
      <xdr:sp macro="" textlink="">
        <xdr:nvSpPr>
          <xdr:cNvPr id="3" name="84 Elipse"/>
          <xdr:cNvSpPr>
            <a:spLocks noChangeArrowheads="1"/>
          </xdr:cNvSpPr>
        </xdr:nvSpPr>
        <xdr:spPr bwMode="auto">
          <a:xfrm>
            <a:off x="352425"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indent="0" algn="ctr" rtl="0">
              <a:defRPr sz="1000"/>
            </a:pPr>
            <a:endParaRPr lang="es-CO" sz="1400" b="1">
              <a:solidFill>
                <a:sysClr val="windowText" lastClr="000000"/>
              </a:solidFill>
              <a:latin typeface="Berlin Sans FB Demi" pitchFamily="34" charset="0"/>
              <a:ea typeface="+mn-ea"/>
              <a:cs typeface="+mn-cs"/>
            </a:endParaRPr>
          </a:p>
          <a:p>
            <a:pPr marL="0" indent="0" algn="ctr" rtl="0">
              <a:defRPr sz="1000"/>
            </a:pPr>
            <a:r>
              <a:rPr lang="es-CO" sz="1400" b="1">
                <a:solidFill>
                  <a:sysClr val="windowText" lastClr="000000"/>
                </a:solidFill>
                <a:latin typeface="Berlin Sans FB Demi" pitchFamily="34" charset="0"/>
                <a:ea typeface="+mn-ea"/>
                <a:cs typeface="+mn-cs"/>
              </a:rPr>
              <a:t>Paso 2.1. Identificación de actores.</a:t>
            </a:r>
          </a:p>
          <a:p>
            <a:pPr marL="0" indent="0" algn="ctr" rtl="0">
              <a:defRPr sz="1000"/>
            </a:pPr>
            <a:endParaRPr lang="es-CO" sz="1400" b="1">
              <a:solidFill>
                <a:sysClr val="windowText" lastClr="000000"/>
              </a:solidFill>
              <a:latin typeface="Berlin Sans FB Demi" pitchFamily="34" charset="0"/>
              <a:ea typeface="+mn-ea"/>
              <a:cs typeface="+mn-cs"/>
            </a:endParaRPr>
          </a:p>
        </xdr:txBody>
      </xdr:sp>
      <xdr:sp macro="" textlink="">
        <xdr:nvSpPr>
          <xdr:cNvPr id="4" name="86 Elipse"/>
          <xdr:cNvSpPr>
            <a:spLocks noChangeArrowheads="1"/>
          </xdr:cNvSpPr>
        </xdr:nvSpPr>
        <xdr:spPr bwMode="auto">
          <a:xfrm>
            <a:off x="1844572" y="4762500"/>
            <a:ext cx="1190625"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indent="0" algn="ctr" rtl="0">
              <a:defRPr sz="1000"/>
            </a:pPr>
            <a:endParaRPr lang="es-CO" sz="1400" b="1">
              <a:solidFill>
                <a:sysClr val="windowText" lastClr="000000"/>
              </a:solidFill>
              <a:latin typeface="Berlin Sans FB Demi" pitchFamily="34" charset="0"/>
              <a:ea typeface="+mn-ea"/>
              <a:cs typeface="+mn-cs"/>
            </a:endParaRPr>
          </a:p>
          <a:p>
            <a:pPr marL="0" indent="0" algn="ctr" rtl="0">
              <a:defRPr sz="1000"/>
            </a:pPr>
            <a:r>
              <a:rPr lang="es-CO" sz="1400" b="1">
                <a:solidFill>
                  <a:sysClr val="windowText" lastClr="000000"/>
                </a:solidFill>
                <a:latin typeface="Berlin Sans FB Demi" pitchFamily="34" charset="0"/>
                <a:ea typeface="+mn-ea"/>
                <a:cs typeface="+mn-cs"/>
              </a:rPr>
              <a:t>Paso 2.2. Estrategias de vinculación.</a:t>
            </a:r>
          </a:p>
          <a:p>
            <a:pPr marL="0" indent="0" algn="ctr" rtl="0">
              <a:defRPr sz="1000"/>
            </a:pPr>
            <a:endParaRPr lang="es-CO" sz="1400" b="1">
              <a:solidFill>
                <a:sysClr val="windowText" lastClr="000000"/>
              </a:solidFill>
              <a:latin typeface="Berlin Sans FB Demi" pitchFamily="34" charset="0"/>
              <a:ea typeface="+mn-ea"/>
              <a:cs typeface="+mn-cs"/>
            </a:endParaRPr>
          </a:p>
        </xdr:txBody>
      </xdr:sp>
      <xdr:sp macro="" textlink="">
        <xdr:nvSpPr>
          <xdr:cNvPr id="5" name="82 Elipse"/>
          <xdr:cNvSpPr>
            <a:spLocks noChangeArrowheads="1"/>
          </xdr:cNvSpPr>
        </xdr:nvSpPr>
        <xdr:spPr bwMode="auto">
          <a:xfrm>
            <a:off x="3263797"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indent="0" algn="ctr" rtl="0">
              <a:defRPr sz="1000"/>
            </a:pPr>
            <a:endParaRPr lang="es-CO" sz="1400" b="1">
              <a:solidFill>
                <a:sysClr val="windowText" lastClr="000000"/>
              </a:solidFill>
              <a:latin typeface="Berlin Sans FB Demi" pitchFamily="34" charset="0"/>
              <a:ea typeface="+mn-ea"/>
              <a:cs typeface="+mn-cs"/>
            </a:endParaRPr>
          </a:p>
          <a:p>
            <a:pPr marL="0" indent="0" algn="ctr" rtl="0">
              <a:defRPr sz="1000"/>
            </a:pPr>
            <a:r>
              <a:rPr lang="es-CO" sz="1400" b="1">
                <a:solidFill>
                  <a:sysClr val="windowText" lastClr="000000"/>
                </a:solidFill>
                <a:latin typeface="Berlin Sans FB Demi" pitchFamily="34" charset="0"/>
                <a:ea typeface="+mn-ea"/>
                <a:cs typeface="+mn-cs"/>
              </a:rPr>
              <a:t>Paso 2.3. Participación comunitaria.</a:t>
            </a:r>
          </a:p>
          <a:p>
            <a:pPr marL="0" indent="0" algn="ctr" rtl="0">
              <a:defRPr sz="1000"/>
            </a:pPr>
            <a:endParaRPr lang="es-CO" sz="1400" b="1">
              <a:solidFill>
                <a:sysClr val="windowText" lastClr="000000"/>
              </a:solidFill>
              <a:latin typeface="Berlin Sans FB Demi" pitchFamily="34" charset="0"/>
              <a:ea typeface="+mn-ea"/>
              <a:cs typeface="+mn-cs"/>
            </a:endParaRPr>
          </a:p>
        </xdr:txBody>
      </xdr:sp>
      <xdr:sp macro="" textlink="">
        <xdr:nvSpPr>
          <xdr:cNvPr id="6" name="90 Flecha derecha"/>
          <xdr:cNvSpPr>
            <a:spLocks noChangeArrowheads="1"/>
          </xdr:cNvSpPr>
        </xdr:nvSpPr>
        <xdr:spPr bwMode="auto">
          <a:xfrm>
            <a:off x="1457325" y="5029200"/>
            <a:ext cx="342900"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sp macro="" textlink="">
        <xdr:nvSpPr>
          <xdr:cNvPr id="7" name="88 Flecha derecha"/>
          <xdr:cNvSpPr>
            <a:spLocks noChangeArrowheads="1"/>
          </xdr:cNvSpPr>
        </xdr:nvSpPr>
        <xdr:spPr bwMode="auto">
          <a:xfrm>
            <a:off x="3035197" y="5048250"/>
            <a:ext cx="342900" cy="371475"/>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1</xdr:col>
      <xdr:colOff>419101</xdr:colOff>
      <xdr:row>2</xdr:row>
      <xdr:rowOff>152399</xdr:rowOff>
    </xdr:from>
    <xdr:to>
      <xdr:col>3</xdr:col>
      <xdr:colOff>876301</xdr:colOff>
      <xdr:row>13</xdr:row>
      <xdr:rowOff>171450</xdr:rowOff>
    </xdr:to>
    <xdr:sp macro="" textlink="">
      <xdr:nvSpPr>
        <xdr:cNvPr id="8" name="7 Rectángulo redondeado"/>
        <xdr:cNvSpPr/>
      </xdr:nvSpPr>
      <xdr:spPr>
        <a:xfrm>
          <a:off x="590551" y="352424"/>
          <a:ext cx="1943100" cy="2590801"/>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algn="ctr"/>
          <a:r>
            <a:rPr lang="es-CO" sz="2000" b="1">
              <a:solidFill>
                <a:sysClr val="windowText" lastClr="000000"/>
              </a:solidFill>
              <a:latin typeface="Arial Narrow" pitchFamily="34" charset="0"/>
              <a:ea typeface="+mn-ea"/>
              <a:cs typeface="+mn-cs"/>
            </a:rPr>
            <a:t>2. ANÁLISIS DE INVOLUCRADOS</a:t>
          </a:r>
          <a:endParaRPr lang="es-CO" sz="2800">
            <a:solidFill>
              <a:sysClr val="windowText" lastClr="000000"/>
            </a:solidFill>
            <a:latin typeface="Arial Narrow" pitchFamily="34" charset="0"/>
          </a:endParaRPr>
        </a:p>
      </xdr:txBody>
    </xdr:sp>
    <xdr:clientData/>
  </xdr:twoCellAnchor>
  <xdr:twoCellAnchor>
    <xdr:from>
      <xdr:col>14</xdr:col>
      <xdr:colOff>0</xdr:colOff>
      <xdr:row>19</xdr:row>
      <xdr:rowOff>161924</xdr:rowOff>
    </xdr:from>
    <xdr:to>
      <xdr:col>15</xdr:col>
      <xdr:colOff>295276</xdr:colOff>
      <xdr:row>29</xdr:row>
      <xdr:rowOff>0</xdr:rowOff>
    </xdr:to>
    <xdr:sp macro="" textlink="">
      <xdr:nvSpPr>
        <xdr:cNvPr id="9" name="8 Rectángulo"/>
        <xdr:cNvSpPr/>
      </xdr:nvSpPr>
      <xdr:spPr>
        <a:xfrm>
          <a:off x="10753725" y="4448174"/>
          <a:ext cx="781051" cy="3419476"/>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19</xdr:row>
      <xdr:rowOff>190499</xdr:rowOff>
    </xdr:from>
    <xdr:to>
      <xdr:col>2</xdr:col>
      <xdr:colOff>9527</xdr:colOff>
      <xdr:row>28</xdr:row>
      <xdr:rowOff>428624</xdr:rowOff>
    </xdr:to>
    <xdr:sp macro="" textlink="">
      <xdr:nvSpPr>
        <xdr:cNvPr id="10" name="9 Rectángulo">
          <a:hlinkClick xmlns:r="http://schemas.openxmlformats.org/officeDocument/2006/relationships" r:id="rId1"/>
        </xdr:cNvPr>
        <xdr:cNvSpPr/>
      </xdr:nvSpPr>
      <xdr:spPr>
        <a:xfrm>
          <a:off x="209550" y="4476749"/>
          <a:ext cx="771527" cy="33813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endParaRPr lang="es-CO" sz="900" b="1">
            <a:solidFill>
              <a:schemeClr val="bg1"/>
            </a:solidFill>
            <a:latin typeface="Berlin Sans FB Demi" pitchFamily="34" charset="0"/>
            <a:ea typeface="+mn-ea"/>
            <a:cs typeface="+mn-cs"/>
          </a:endParaRPr>
        </a:p>
      </xdr:txBody>
    </xdr:sp>
    <xdr:clientData/>
  </xdr:twoCellAnchor>
  <xdr:twoCellAnchor>
    <xdr:from>
      <xdr:col>1</xdr:col>
      <xdr:colOff>38101</xdr:colOff>
      <xdr:row>31</xdr:row>
      <xdr:rowOff>190500</xdr:rowOff>
    </xdr:from>
    <xdr:to>
      <xdr:col>2</xdr:col>
      <xdr:colOff>19053</xdr:colOff>
      <xdr:row>39</xdr:row>
      <xdr:rowOff>9525</xdr:rowOff>
    </xdr:to>
    <xdr:sp macro="" textlink="">
      <xdr:nvSpPr>
        <xdr:cNvPr id="11" name="10 Rectángulo">
          <a:hlinkClick xmlns:r="http://schemas.openxmlformats.org/officeDocument/2006/relationships" r:id="rId1"/>
        </xdr:cNvPr>
        <xdr:cNvSpPr/>
      </xdr:nvSpPr>
      <xdr:spPr>
        <a:xfrm>
          <a:off x="209551" y="8591550"/>
          <a:ext cx="781052" cy="304800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p>
      </xdr:txBody>
    </xdr:sp>
    <xdr:clientData/>
  </xdr:twoCellAnchor>
  <xdr:twoCellAnchor>
    <xdr:from>
      <xdr:col>14</xdr:col>
      <xdr:colOff>0</xdr:colOff>
      <xdr:row>32</xdr:row>
      <xdr:rowOff>0</xdr:rowOff>
    </xdr:from>
    <xdr:to>
      <xdr:col>15</xdr:col>
      <xdr:colOff>295276</xdr:colOff>
      <xdr:row>39</xdr:row>
      <xdr:rowOff>9525</xdr:rowOff>
    </xdr:to>
    <xdr:sp macro="" textlink="">
      <xdr:nvSpPr>
        <xdr:cNvPr id="12" name="11 Rectángulo"/>
        <xdr:cNvSpPr/>
      </xdr:nvSpPr>
      <xdr:spPr>
        <a:xfrm>
          <a:off x="10753725" y="8601075"/>
          <a:ext cx="781051" cy="303847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EJEMPLO</a:t>
          </a:r>
        </a:p>
      </xdr:txBody>
    </xdr:sp>
    <xdr:clientData/>
  </xdr:twoCellAnchor>
  <xdr:twoCellAnchor>
    <xdr:from>
      <xdr:col>1</xdr:col>
      <xdr:colOff>2159</xdr:colOff>
      <xdr:row>44</xdr:row>
      <xdr:rowOff>1798</xdr:rowOff>
    </xdr:from>
    <xdr:to>
      <xdr:col>1</xdr:col>
      <xdr:colOff>782852</xdr:colOff>
      <xdr:row>50</xdr:row>
      <xdr:rowOff>18511</xdr:rowOff>
    </xdr:to>
    <xdr:sp macro="" textlink="">
      <xdr:nvSpPr>
        <xdr:cNvPr id="13" name="12 Rectángulo">
          <a:hlinkClick xmlns:r="http://schemas.openxmlformats.org/officeDocument/2006/relationships" r:id="rId1"/>
        </xdr:cNvPr>
        <xdr:cNvSpPr/>
      </xdr:nvSpPr>
      <xdr:spPr>
        <a:xfrm>
          <a:off x="172890" y="13615359"/>
          <a:ext cx="780693" cy="3557138"/>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endParaRPr lang="es-CO" sz="900" b="1">
            <a:solidFill>
              <a:schemeClr val="bg1"/>
            </a:solidFill>
            <a:latin typeface="Berlin Sans FB Demi" pitchFamily="34" charset="0"/>
            <a:ea typeface="+mn-ea"/>
            <a:cs typeface="+mn-cs"/>
          </a:endParaRPr>
        </a:p>
      </xdr:txBody>
    </xdr:sp>
    <xdr:clientData/>
  </xdr:twoCellAnchor>
  <xdr:twoCellAnchor>
    <xdr:from>
      <xdr:col>14</xdr:col>
      <xdr:colOff>0</xdr:colOff>
      <xdr:row>44</xdr:row>
      <xdr:rowOff>0</xdr:rowOff>
    </xdr:from>
    <xdr:to>
      <xdr:col>15</xdr:col>
      <xdr:colOff>295276</xdr:colOff>
      <xdr:row>50</xdr:row>
      <xdr:rowOff>9525</xdr:rowOff>
    </xdr:to>
    <xdr:sp macro="" textlink="">
      <xdr:nvSpPr>
        <xdr:cNvPr id="14" name="13 Rectángulo"/>
        <xdr:cNvSpPr/>
      </xdr:nvSpPr>
      <xdr:spPr>
        <a:xfrm>
          <a:off x="10753725" y="12639675"/>
          <a:ext cx="781051" cy="3562350"/>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EJEMPLO</a:t>
          </a:r>
        </a:p>
      </xdr:txBody>
    </xdr:sp>
    <xdr:clientData/>
  </xdr:twoCellAnchor>
  <xdr:twoCellAnchor>
    <xdr:from>
      <xdr:col>6</xdr:col>
      <xdr:colOff>885825</xdr:colOff>
      <xdr:row>12</xdr:row>
      <xdr:rowOff>47625</xdr:rowOff>
    </xdr:from>
    <xdr:to>
      <xdr:col>10</xdr:col>
      <xdr:colOff>566208</xdr:colOff>
      <xdr:row>13</xdr:row>
      <xdr:rowOff>175684</xdr:rowOff>
    </xdr:to>
    <xdr:sp macro="" textlink="">
      <xdr:nvSpPr>
        <xdr:cNvPr id="16" name="15 Rectángulo">
          <a:hlinkClick xmlns:r="http://schemas.openxmlformats.org/officeDocument/2006/relationships" r:id="rId2"/>
        </xdr:cNvPr>
        <xdr:cNvSpPr/>
      </xdr:nvSpPr>
      <xdr:spPr>
        <a:xfrm>
          <a:off x="5133975" y="2628900"/>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85725</xdr:colOff>
      <xdr:row>5</xdr:row>
      <xdr:rowOff>0</xdr:rowOff>
    </xdr:from>
    <xdr:to>
      <xdr:col>14</xdr:col>
      <xdr:colOff>400050</xdr:colOff>
      <xdr:row>12</xdr:row>
      <xdr:rowOff>85725</xdr:rowOff>
    </xdr:to>
    <xdr:grpSp>
      <xdr:nvGrpSpPr>
        <xdr:cNvPr id="2" name="1 Grupo"/>
        <xdr:cNvGrpSpPr/>
      </xdr:nvGrpSpPr>
      <xdr:grpSpPr>
        <a:xfrm>
          <a:off x="1812131" y="1166813"/>
          <a:ext cx="10684669" cy="1883568"/>
          <a:chOff x="352425" y="4762500"/>
          <a:chExt cx="5391150" cy="942975"/>
        </a:xfrm>
      </xdr:grpSpPr>
      <xdr:sp macro="" textlink="">
        <xdr:nvSpPr>
          <xdr:cNvPr id="3" name="84 Elipse"/>
          <xdr:cNvSpPr>
            <a:spLocks noChangeArrowheads="1"/>
          </xdr:cNvSpPr>
        </xdr:nvSpPr>
        <xdr:spPr bwMode="auto">
          <a:xfrm>
            <a:off x="352425"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a:r>
              <a:rPr lang="es-CO" sz="1400" b="1" i="0" baseline="0">
                <a:solidFill>
                  <a:schemeClr val="dk1"/>
                </a:solidFill>
                <a:latin typeface="Berlin Sans FB Demi" pitchFamily="34" charset="0"/>
                <a:ea typeface="+mn-ea"/>
                <a:cs typeface="+mn-cs"/>
              </a:rPr>
              <a:t>Paso 3.1. Tipificar población.</a:t>
            </a:r>
            <a:endParaRPr lang="es-CO" sz="1400">
              <a:latin typeface="Berlin Sans FB Demi" pitchFamily="34" charset="0"/>
            </a:endParaRPr>
          </a:p>
          <a:p>
            <a:pPr marL="0" indent="0" algn="ctr" rtl="0">
              <a:defRPr sz="1000"/>
            </a:pPr>
            <a:endParaRPr lang="es-CO" sz="1400" b="1">
              <a:solidFill>
                <a:sysClr val="windowText" lastClr="000000"/>
              </a:solidFill>
              <a:latin typeface="Berlin Sans FB Demi" pitchFamily="34" charset="0"/>
              <a:ea typeface="+mn-ea"/>
              <a:cs typeface="+mn-cs"/>
            </a:endParaRPr>
          </a:p>
        </xdr:txBody>
      </xdr:sp>
      <xdr:sp macro="" textlink="">
        <xdr:nvSpPr>
          <xdr:cNvPr id="4" name="85 Elipse"/>
          <xdr:cNvSpPr>
            <a:spLocks noChangeArrowheads="1"/>
          </xdr:cNvSpPr>
        </xdr:nvSpPr>
        <xdr:spPr bwMode="auto">
          <a:xfrm>
            <a:off x="1704975" y="476250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a:r>
              <a:rPr lang="es-CO" sz="1400" b="1" i="0" baseline="0">
                <a:solidFill>
                  <a:schemeClr val="dk1"/>
                </a:solidFill>
                <a:latin typeface="Berlin Sans FB Demi" pitchFamily="34" charset="0"/>
                <a:ea typeface="+mn-ea"/>
                <a:cs typeface="+mn-cs"/>
              </a:rPr>
              <a:t>Paso 3.2. Caracterizar  la población.</a:t>
            </a:r>
            <a:endParaRPr lang="es-CO" sz="1800">
              <a:latin typeface="Berlin Sans FB Demi" pitchFamily="34" charset="0"/>
            </a:endParaRPr>
          </a:p>
          <a:p>
            <a:pPr marL="0" indent="0" algn="ctr" rtl="0">
              <a:defRPr sz="1000"/>
            </a:pPr>
            <a:endParaRPr lang="es-CO" sz="1800" b="1">
              <a:solidFill>
                <a:sysClr val="windowText" lastClr="000000"/>
              </a:solidFill>
              <a:latin typeface="Berlin Sans FB Demi" pitchFamily="34" charset="0"/>
              <a:ea typeface="+mn-ea"/>
              <a:cs typeface="+mn-cs"/>
            </a:endParaRPr>
          </a:p>
        </xdr:txBody>
      </xdr:sp>
      <xdr:sp macro="" textlink="">
        <xdr:nvSpPr>
          <xdr:cNvPr id="5" name="86 Elipse"/>
          <xdr:cNvSpPr>
            <a:spLocks noChangeArrowheads="1"/>
          </xdr:cNvSpPr>
        </xdr:nvSpPr>
        <xdr:spPr bwMode="auto">
          <a:xfrm>
            <a:off x="3143250" y="4762500"/>
            <a:ext cx="1190625"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400" b="1" i="0" baseline="0">
                <a:solidFill>
                  <a:schemeClr val="dk1"/>
                </a:solidFill>
                <a:latin typeface="Berlin Sans FB Demi" pitchFamily="34" charset="0"/>
                <a:ea typeface="+mn-ea"/>
                <a:cs typeface="+mn-cs"/>
              </a:rPr>
              <a:t>Paso 3.3. Establecer demanda insatisfecha</a:t>
            </a:r>
          </a:p>
          <a:p>
            <a:pPr marL="0" indent="0" algn="ctr" rtl="0">
              <a:defRPr sz="1000"/>
            </a:pPr>
            <a:endParaRPr lang="es-CO" sz="1800" b="1">
              <a:solidFill>
                <a:sysClr val="windowText" lastClr="000000"/>
              </a:solidFill>
              <a:latin typeface="Berlin Sans FB Demi" pitchFamily="34" charset="0"/>
              <a:ea typeface="+mn-ea"/>
              <a:cs typeface="+mn-cs"/>
            </a:endParaRPr>
          </a:p>
        </xdr:txBody>
      </xdr:sp>
      <xdr:sp macro="" textlink="">
        <xdr:nvSpPr>
          <xdr:cNvPr id="6" name="82 Elipse"/>
          <xdr:cNvSpPr>
            <a:spLocks noChangeArrowheads="1"/>
          </xdr:cNvSpPr>
        </xdr:nvSpPr>
        <xdr:spPr bwMode="auto">
          <a:xfrm>
            <a:off x="4562475"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a:r>
              <a:rPr lang="es-CO" sz="1400" b="1" i="0" baseline="0">
                <a:solidFill>
                  <a:schemeClr val="dk1"/>
                </a:solidFill>
                <a:latin typeface="Berlin Sans FB Demi" pitchFamily="34" charset="0"/>
                <a:ea typeface="+mn-ea"/>
                <a:cs typeface="+mn-cs"/>
              </a:rPr>
              <a:t>Paso 3.4. Establecer criterios asignación bienes.</a:t>
            </a:r>
            <a:endParaRPr lang="es-CO" sz="1400">
              <a:latin typeface="Berlin Sans FB Demi" pitchFamily="34" charset="0"/>
            </a:endParaRPr>
          </a:p>
        </xdr:txBody>
      </xdr:sp>
      <xdr:sp macro="" textlink="">
        <xdr:nvSpPr>
          <xdr:cNvPr id="7" name="90 Flecha derecha"/>
          <xdr:cNvSpPr>
            <a:spLocks noChangeArrowheads="1"/>
          </xdr:cNvSpPr>
        </xdr:nvSpPr>
        <xdr:spPr bwMode="auto">
          <a:xfrm>
            <a:off x="1457325" y="5029200"/>
            <a:ext cx="342900"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sp macro="" textlink="">
        <xdr:nvSpPr>
          <xdr:cNvPr id="8" name="87 Flecha derecha"/>
          <xdr:cNvSpPr>
            <a:spLocks noChangeArrowheads="1"/>
          </xdr:cNvSpPr>
        </xdr:nvSpPr>
        <xdr:spPr bwMode="auto">
          <a:xfrm>
            <a:off x="2886075" y="5029200"/>
            <a:ext cx="342900"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sp macro="" textlink="">
        <xdr:nvSpPr>
          <xdr:cNvPr id="9" name="88 Flecha derecha"/>
          <xdr:cNvSpPr>
            <a:spLocks noChangeArrowheads="1"/>
          </xdr:cNvSpPr>
        </xdr:nvSpPr>
        <xdr:spPr bwMode="auto">
          <a:xfrm>
            <a:off x="4333875" y="5048250"/>
            <a:ext cx="342900" cy="371475"/>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1</xdr:col>
      <xdr:colOff>57150</xdr:colOff>
      <xdr:row>3</xdr:row>
      <xdr:rowOff>57150</xdr:rowOff>
    </xdr:from>
    <xdr:to>
      <xdr:col>2</xdr:col>
      <xdr:colOff>638175</xdr:colOff>
      <xdr:row>14</xdr:row>
      <xdr:rowOff>19049</xdr:rowOff>
    </xdr:to>
    <xdr:sp macro="" textlink="">
      <xdr:nvSpPr>
        <xdr:cNvPr id="10" name="9 Rectángulo redondeado"/>
        <xdr:cNvSpPr/>
      </xdr:nvSpPr>
      <xdr:spPr>
        <a:xfrm>
          <a:off x="228600" y="457200"/>
          <a:ext cx="1381125" cy="2524124"/>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3. POBLACIÓN BENEFICIARIA Y ANÁLISIS DE DEMANDA</a:t>
          </a:r>
        </a:p>
      </xdr:txBody>
    </xdr:sp>
    <xdr:clientData/>
  </xdr:twoCellAnchor>
  <xdr:twoCellAnchor>
    <xdr:from>
      <xdr:col>14</xdr:col>
      <xdr:colOff>0</xdr:colOff>
      <xdr:row>21</xdr:row>
      <xdr:rowOff>161924</xdr:rowOff>
    </xdr:from>
    <xdr:to>
      <xdr:col>15</xdr:col>
      <xdr:colOff>295276</xdr:colOff>
      <xdr:row>26</xdr:row>
      <xdr:rowOff>38100</xdr:rowOff>
    </xdr:to>
    <xdr:sp macro="" textlink="">
      <xdr:nvSpPr>
        <xdr:cNvPr id="11" name="10 Rectángulo"/>
        <xdr:cNvSpPr/>
      </xdr:nvSpPr>
      <xdr:spPr>
        <a:xfrm>
          <a:off x="12115800" y="5086349"/>
          <a:ext cx="781051" cy="170497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21</xdr:row>
      <xdr:rowOff>190499</xdr:rowOff>
    </xdr:from>
    <xdr:to>
      <xdr:col>2</xdr:col>
      <xdr:colOff>9527</xdr:colOff>
      <xdr:row>26</xdr:row>
      <xdr:rowOff>0</xdr:rowOff>
    </xdr:to>
    <xdr:sp macro="" textlink="">
      <xdr:nvSpPr>
        <xdr:cNvPr id="12" name="11 Rectángulo">
          <a:hlinkClick xmlns:r="http://schemas.openxmlformats.org/officeDocument/2006/relationships" r:id="rId1"/>
        </xdr:cNvPr>
        <xdr:cNvSpPr/>
      </xdr:nvSpPr>
      <xdr:spPr>
        <a:xfrm>
          <a:off x="209550" y="5114924"/>
          <a:ext cx="771527" cy="163830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28</xdr:row>
      <xdr:rowOff>190500</xdr:rowOff>
    </xdr:from>
    <xdr:to>
      <xdr:col>2</xdr:col>
      <xdr:colOff>19053</xdr:colOff>
      <xdr:row>46</xdr:row>
      <xdr:rowOff>9525</xdr:rowOff>
    </xdr:to>
    <xdr:sp macro="" textlink="">
      <xdr:nvSpPr>
        <xdr:cNvPr id="13" name="12 Rectángulo">
          <a:hlinkClick xmlns:r="http://schemas.openxmlformats.org/officeDocument/2006/relationships" r:id="rId1"/>
        </xdr:cNvPr>
        <xdr:cNvSpPr/>
      </xdr:nvSpPr>
      <xdr:spPr>
        <a:xfrm>
          <a:off x="209551" y="7372350"/>
          <a:ext cx="781052" cy="37052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9525</xdr:colOff>
      <xdr:row>28</xdr:row>
      <xdr:rowOff>180974</xdr:rowOff>
    </xdr:from>
    <xdr:to>
      <xdr:col>15</xdr:col>
      <xdr:colOff>304801</xdr:colOff>
      <xdr:row>46</xdr:row>
      <xdr:rowOff>9524</xdr:rowOff>
    </xdr:to>
    <xdr:sp macro="" textlink="">
      <xdr:nvSpPr>
        <xdr:cNvPr id="14" name="13 Rectángulo"/>
        <xdr:cNvSpPr/>
      </xdr:nvSpPr>
      <xdr:spPr>
        <a:xfrm>
          <a:off x="12125325" y="7362824"/>
          <a:ext cx="781051" cy="371475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48</xdr:row>
      <xdr:rowOff>190500</xdr:rowOff>
    </xdr:from>
    <xdr:to>
      <xdr:col>2</xdr:col>
      <xdr:colOff>19053</xdr:colOff>
      <xdr:row>75</xdr:row>
      <xdr:rowOff>9525</xdr:rowOff>
    </xdr:to>
    <xdr:sp macro="" textlink="">
      <xdr:nvSpPr>
        <xdr:cNvPr id="15" name="14 Rectángulo">
          <a:hlinkClick xmlns:r="http://schemas.openxmlformats.org/officeDocument/2006/relationships" r:id="rId1"/>
        </xdr:cNvPr>
        <xdr:cNvSpPr/>
      </xdr:nvSpPr>
      <xdr:spPr>
        <a:xfrm>
          <a:off x="209551" y="11687175"/>
          <a:ext cx="781052" cy="106203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10</xdr:col>
      <xdr:colOff>36635</xdr:colOff>
      <xdr:row>48</xdr:row>
      <xdr:rowOff>158749</xdr:rowOff>
    </xdr:from>
    <xdr:to>
      <xdr:col>11</xdr:col>
      <xdr:colOff>331910</xdr:colOff>
      <xdr:row>75</xdr:row>
      <xdr:rowOff>0</xdr:rowOff>
    </xdr:to>
    <xdr:sp macro="" textlink="">
      <xdr:nvSpPr>
        <xdr:cNvPr id="16" name="15 Rectángulo"/>
        <xdr:cNvSpPr/>
      </xdr:nvSpPr>
      <xdr:spPr>
        <a:xfrm>
          <a:off x="8885360" y="11655424"/>
          <a:ext cx="1057275" cy="1064260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79</xdr:row>
      <xdr:rowOff>190500</xdr:rowOff>
    </xdr:from>
    <xdr:to>
      <xdr:col>2</xdr:col>
      <xdr:colOff>19053</xdr:colOff>
      <xdr:row>88</xdr:row>
      <xdr:rowOff>9525</xdr:rowOff>
    </xdr:to>
    <xdr:sp macro="" textlink="">
      <xdr:nvSpPr>
        <xdr:cNvPr id="17" name="16 Rectángulo">
          <a:hlinkClick xmlns:r="http://schemas.openxmlformats.org/officeDocument/2006/relationships" r:id="rId1"/>
        </xdr:cNvPr>
        <xdr:cNvSpPr/>
      </xdr:nvSpPr>
      <xdr:spPr>
        <a:xfrm>
          <a:off x="209551" y="23298150"/>
          <a:ext cx="781052" cy="25527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0</xdr:colOff>
      <xdr:row>80</xdr:row>
      <xdr:rowOff>0</xdr:rowOff>
    </xdr:from>
    <xdr:to>
      <xdr:col>15</xdr:col>
      <xdr:colOff>295276</xdr:colOff>
      <xdr:row>88</xdr:row>
      <xdr:rowOff>9525</xdr:rowOff>
    </xdr:to>
    <xdr:sp macro="" textlink="">
      <xdr:nvSpPr>
        <xdr:cNvPr id="18" name="17 Rectángulo"/>
        <xdr:cNvSpPr/>
      </xdr:nvSpPr>
      <xdr:spPr>
        <a:xfrm>
          <a:off x="12115800" y="23317200"/>
          <a:ext cx="781051" cy="253365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6</xdr:col>
      <xdr:colOff>828675</xdr:colOff>
      <xdr:row>12</xdr:row>
      <xdr:rowOff>114300</xdr:rowOff>
    </xdr:from>
    <xdr:to>
      <xdr:col>9</xdr:col>
      <xdr:colOff>509058</xdr:colOff>
      <xdr:row>14</xdr:row>
      <xdr:rowOff>51859</xdr:rowOff>
    </xdr:to>
    <xdr:sp macro="" textlink="">
      <xdr:nvSpPr>
        <xdr:cNvPr id="20" name="19 Rectángulo">
          <a:hlinkClick xmlns:r="http://schemas.openxmlformats.org/officeDocument/2006/relationships" r:id="rId2"/>
        </xdr:cNvPr>
        <xdr:cNvSpPr/>
      </xdr:nvSpPr>
      <xdr:spPr>
        <a:xfrm>
          <a:off x="5676900" y="2695575"/>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6</xdr:col>
      <xdr:colOff>760047</xdr:colOff>
      <xdr:row>5</xdr:row>
      <xdr:rowOff>189769</xdr:rowOff>
    </xdr:from>
    <xdr:to>
      <xdr:col>10</xdr:col>
      <xdr:colOff>647699</xdr:colOff>
      <xdr:row>12</xdr:row>
      <xdr:rowOff>29632</xdr:rowOff>
    </xdr:to>
    <xdr:grpSp>
      <xdr:nvGrpSpPr>
        <xdr:cNvPr id="2" name="1 Grupo"/>
        <xdr:cNvGrpSpPr/>
      </xdr:nvGrpSpPr>
      <xdr:grpSpPr>
        <a:xfrm>
          <a:off x="5093922" y="1356582"/>
          <a:ext cx="3435715" cy="1637706"/>
          <a:chOff x="35266" y="4842476"/>
          <a:chExt cx="2463367" cy="776157"/>
        </a:xfrm>
      </xdr:grpSpPr>
      <xdr:sp macro="" textlink="">
        <xdr:nvSpPr>
          <xdr:cNvPr id="3" name="84 Elipse"/>
          <xdr:cNvSpPr>
            <a:spLocks noChangeArrowheads="1"/>
          </xdr:cNvSpPr>
        </xdr:nvSpPr>
        <xdr:spPr bwMode="auto">
          <a:xfrm>
            <a:off x="35266" y="4842476"/>
            <a:ext cx="1160059" cy="771642"/>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100" b="1" i="0" baseline="0">
                <a:solidFill>
                  <a:schemeClr val="dk1"/>
                </a:solidFill>
                <a:latin typeface="Berlin Sans FB Demi" pitchFamily="34" charset="0"/>
                <a:ea typeface="+mn-ea"/>
                <a:cs typeface="+mn-cs"/>
              </a:rPr>
              <a:t>Paso 4.3. Análisis De Localización</a:t>
            </a:r>
            <a:r>
              <a:rPr lang="es-CO" sz="1100" b="1" i="0" baseline="0">
                <a:solidFill>
                  <a:sysClr val="windowText" lastClr="000000"/>
                </a:solidFill>
                <a:latin typeface="Berlin Sans FB Demi" pitchFamily="34" charset="0"/>
                <a:ea typeface="+mn-ea"/>
                <a:cs typeface="+mn-cs"/>
              </a:rPr>
              <a:t>.</a:t>
            </a:r>
            <a:endParaRPr lang="es-CO" sz="1100">
              <a:latin typeface="Berlin Sans FB Demi" pitchFamily="34" charset="0"/>
            </a:endParaRPr>
          </a:p>
        </xdr:txBody>
      </xdr:sp>
      <xdr:sp macro="" textlink="">
        <xdr:nvSpPr>
          <xdr:cNvPr id="4" name="85 Elipse"/>
          <xdr:cNvSpPr>
            <a:spLocks noChangeArrowheads="1"/>
          </xdr:cNvSpPr>
        </xdr:nvSpPr>
        <xdr:spPr bwMode="auto">
          <a:xfrm>
            <a:off x="1389079" y="4846990"/>
            <a:ext cx="1109554" cy="771643"/>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100" b="1" i="0" baseline="0">
                <a:solidFill>
                  <a:schemeClr val="dk1"/>
                </a:solidFill>
                <a:latin typeface="Berlin Sans FB Demi" pitchFamily="34" charset="0"/>
                <a:ea typeface="+mn-ea"/>
                <a:cs typeface="+mn-cs"/>
              </a:rPr>
              <a:t>Paso 4.4. Análisis De Tamaño</a:t>
            </a:r>
            <a:endParaRPr lang="es-CO" sz="1100">
              <a:latin typeface="Berlin Sans FB Demi" pitchFamily="34" charset="0"/>
            </a:endParaRPr>
          </a:p>
        </xdr:txBody>
      </xdr:sp>
      <xdr:sp macro="" textlink="">
        <xdr:nvSpPr>
          <xdr:cNvPr id="5" name="90 Flecha derecha"/>
          <xdr:cNvSpPr>
            <a:spLocks noChangeArrowheads="1"/>
          </xdr:cNvSpPr>
        </xdr:nvSpPr>
        <xdr:spPr bwMode="auto">
          <a:xfrm>
            <a:off x="1145054" y="5050173"/>
            <a:ext cx="296283" cy="34064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1</xdr:col>
      <xdr:colOff>57151</xdr:colOff>
      <xdr:row>3</xdr:row>
      <xdr:rowOff>57150</xdr:rowOff>
    </xdr:from>
    <xdr:to>
      <xdr:col>2</xdr:col>
      <xdr:colOff>304801</xdr:colOff>
      <xdr:row>14</xdr:row>
      <xdr:rowOff>19049</xdr:rowOff>
    </xdr:to>
    <xdr:sp macro="" textlink="">
      <xdr:nvSpPr>
        <xdr:cNvPr id="6" name="5 Rectángulo redondeado"/>
        <xdr:cNvSpPr/>
      </xdr:nvSpPr>
      <xdr:spPr>
        <a:xfrm>
          <a:off x="219076" y="457200"/>
          <a:ext cx="1047750" cy="2524124"/>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4. ASPECTOS TÉCNICOS</a:t>
          </a:r>
        </a:p>
      </xdr:txBody>
    </xdr:sp>
    <xdr:clientData/>
  </xdr:twoCellAnchor>
  <xdr:twoCellAnchor>
    <xdr:from>
      <xdr:col>14</xdr:col>
      <xdr:colOff>42333</xdr:colOff>
      <xdr:row>45</xdr:row>
      <xdr:rowOff>151340</xdr:rowOff>
    </xdr:from>
    <xdr:to>
      <xdr:col>15</xdr:col>
      <xdr:colOff>337609</xdr:colOff>
      <xdr:row>51</xdr:row>
      <xdr:rowOff>27516</xdr:rowOff>
    </xdr:to>
    <xdr:sp macro="" textlink="">
      <xdr:nvSpPr>
        <xdr:cNvPr id="7" name="6 Rectángulo"/>
        <xdr:cNvSpPr/>
      </xdr:nvSpPr>
      <xdr:spPr>
        <a:xfrm>
          <a:off x="10872258" y="5267325"/>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45</xdr:row>
      <xdr:rowOff>190499</xdr:rowOff>
    </xdr:from>
    <xdr:to>
      <xdr:col>2</xdr:col>
      <xdr:colOff>9527</xdr:colOff>
      <xdr:row>51</xdr:row>
      <xdr:rowOff>0</xdr:rowOff>
    </xdr:to>
    <xdr:sp macro="" textlink="">
      <xdr:nvSpPr>
        <xdr:cNvPr id="8" name="7 Rectángulo">
          <a:hlinkClick xmlns:r="http://schemas.openxmlformats.org/officeDocument/2006/relationships" r:id="rId1"/>
        </xdr:cNvPr>
        <xdr:cNvSpPr/>
      </xdr:nvSpPr>
      <xdr:spPr>
        <a:xfrm>
          <a:off x="200025" y="526732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53</xdr:row>
      <xdr:rowOff>190500</xdr:rowOff>
    </xdr:from>
    <xdr:to>
      <xdr:col>2</xdr:col>
      <xdr:colOff>19053</xdr:colOff>
      <xdr:row>59</xdr:row>
      <xdr:rowOff>200025</xdr:rowOff>
    </xdr:to>
    <xdr:sp macro="" textlink="">
      <xdr:nvSpPr>
        <xdr:cNvPr id="9" name="8 Rectángulo">
          <a:hlinkClick xmlns:r="http://schemas.openxmlformats.org/officeDocument/2006/relationships" r:id="rId1"/>
        </xdr:cNvPr>
        <xdr:cNvSpPr/>
      </xdr:nvSpPr>
      <xdr:spPr>
        <a:xfrm>
          <a:off x="200026" y="18183225"/>
          <a:ext cx="781052" cy="28575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1</xdr:colOff>
      <xdr:row>54</xdr:row>
      <xdr:rowOff>0</xdr:rowOff>
    </xdr:from>
    <xdr:to>
      <xdr:col>15</xdr:col>
      <xdr:colOff>161926</xdr:colOff>
      <xdr:row>59</xdr:row>
      <xdr:rowOff>200025</xdr:rowOff>
    </xdr:to>
    <xdr:sp macro="" textlink="">
      <xdr:nvSpPr>
        <xdr:cNvPr id="10" name="9 Rectángulo"/>
        <xdr:cNvSpPr/>
      </xdr:nvSpPr>
      <xdr:spPr>
        <a:xfrm>
          <a:off x="11153776" y="18211800"/>
          <a:ext cx="857250" cy="28289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6</xdr:col>
      <xdr:colOff>710528</xdr:colOff>
      <xdr:row>7</xdr:row>
      <xdr:rowOff>159474</xdr:rowOff>
    </xdr:from>
    <xdr:to>
      <xdr:col>6</xdr:col>
      <xdr:colOff>1115612</xdr:colOff>
      <xdr:row>9</xdr:row>
      <xdr:rowOff>158338</xdr:rowOff>
    </xdr:to>
    <xdr:sp macro="" textlink="">
      <xdr:nvSpPr>
        <xdr:cNvPr id="12" name="90 Flecha derecha"/>
        <xdr:cNvSpPr>
          <a:spLocks noChangeArrowheads="1"/>
        </xdr:cNvSpPr>
      </xdr:nvSpPr>
      <xdr:spPr bwMode="auto">
        <a:xfrm>
          <a:off x="4730078" y="1531074"/>
          <a:ext cx="405084" cy="532264"/>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clientData/>
  </xdr:twoCellAnchor>
  <xdr:twoCellAnchor>
    <xdr:from>
      <xdr:col>14</xdr:col>
      <xdr:colOff>9525</xdr:colOff>
      <xdr:row>26</xdr:row>
      <xdr:rowOff>28574</xdr:rowOff>
    </xdr:from>
    <xdr:to>
      <xdr:col>15</xdr:col>
      <xdr:colOff>304801</xdr:colOff>
      <xdr:row>43</xdr:row>
      <xdr:rowOff>10584</xdr:rowOff>
    </xdr:to>
    <xdr:sp macro="" textlink="">
      <xdr:nvSpPr>
        <xdr:cNvPr id="13" name="12 Rectángulo"/>
        <xdr:cNvSpPr/>
      </xdr:nvSpPr>
      <xdr:spPr>
        <a:xfrm>
          <a:off x="10839450" y="5267325"/>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26</xdr:row>
      <xdr:rowOff>36634</xdr:rowOff>
    </xdr:from>
    <xdr:to>
      <xdr:col>2</xdr:col>
      <xdr:colOff>9527</xdr:colOff>
      <xdr:row>43</xdr:row>
      <xdr:rowOff>0</xdr:rowOff>
    </xdr:to>
    <xdr:sp macro="" textlink="">
      <xdr:nvSpPr>
        <xdr:cNvPr id="14" name="13 Rectángulo">
          <a:hlinkClick xmlns:r="http://schemas.openxmlformats.org/officeDocument/2006/relationships" r:id="rId2"/>
        </xdr:cNvPr>
        <xdr:cNvSpPr/>
      </xdr:nvSpPr>
      <xdr:spPr>
        <a:xfrm>
          <a:off x="200025" y="526732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5</xdr:col>
      <xdr:colOff>494243</xdr:colOff>
      <xdr:row>5</xdr:row>
      <xdr:rowOff>273239</xdr:rowOff>
    </xdr:from>
    <xdr:to>
      <xdr:col>6</xdr:col>
      <xdr:colOff>705697</xdr:colOff>
      <xdr:row>11</xdr:row>
      <xdr:rowOff>135465</xdr:rowOff>
    </xdr:to>
    <xdr:sp macro="" textlink="">
      <xdr:nvSpPr>
        <xdr:cNvPr id="15" name="84 Elipse"/>
        <xdr:cNvSpPr>
          <a:spLocks noChangeArrowheads="1"/>
        </xdr:cNvSpPr>
      </xdr:nvSpPr>
      <xdr:spPr bwMode="auto">
        <a:xfrm>
          <a:off x="3380318" y="1054289"/>
          <a:ext cx="1344929" cy="1471951"/>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100" b="1" i="0" baseline="0">
              <a:solidFill>
                <a:sysClr val="windowText" lastClr="000000"/>
              </a:solidFill>
              <a:latin typeface="Berlin Sans FB Demi" pitchFamily="34" charset="0"/>
              <a:ea typeface="+mn-ea"/>
              <a:cs typeface="+mn-cs"/>
            </a:rPr>
            <a:t>Paso 4.2. Estructura Analitica . Descripción Técnica de Componentes</a:t>
          </a:r>
          <a:endParaRPr lang="es-CO" sz="1100" b="0" i="0" baseline="0">
            <a:solidFill>
              <a:sysClr val="windowText" lastClr="000000"/>
            </a:solidFill>
            <a:latin typeface="+mn-lt"/>
            <a:ea typeface="+mn-ea"/>
            <a:cs typeface="+mn-cs"/>
          </a:endParaRPr>
        </a:p>
      </xdr:txBody>
    </xdr:sp>
    <xdr:clientData/>
  </xdr:twoCellAnchor>
  <xdr:twoCellAnchor>
    <xdr:from>
      <xdr:col>14</xdr:col>
      <xdr:colOff>0</xdr:colOff>
      <xdr:row>113</xdr:row>
      <xdr:rowOff>161923</xdr:rowOff>
    </xdr:from>
    <xdr:to>
      <xdr:col>15</xdr:col>
      <xdr:colOff>295276</xdr:colOff>
      <xdr:row>119</xdr:row>
      <xdr:rowOff>28574</xdr:rowOff>
    </xdr:to>
    <xdr:sp macro="" textlink="">
      <xdr:nvSpPr>
        <xdr:cNvPr id="16" name="15 Rectángulo"/>
        <xdr:cNvSpPr/>
      </xdr:nvSpPr>
      <xdr:spPr>
        <a:xfrm>
          <a:off x="10829925" y="6200775"/>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113</xdr:row>
      <xdr:rowOff>190499</xdr:rowOff>
    </xdr:from>
    <xdr:to>
      <xdr:col>2</xdr:col>
      <xdr:colOff>9527</xdr:colOff>
      <xdr:row>119</xdr:row>
      <xdr:rowOff>28575</xdr:rowOff>
    </xdr:to>
    <xdr:sp macro="" textlink="">
      <xdr:nvSpPr>
        <xdr:cNvPr id="17" name="16 Rectángulo">
          <a:hlinkClick xmlns:r="http://schemas.openxmlformats.org/officeDocument/2006/relationships" r:id="rId1"/>
        </xdr:cNvPr>
        <xdr:cNvSpPr/>
      </xdr:nvSpPr>
      <xdr:spPr>
        <a:xfrm>
          <a:off x="200025" y="620077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120</xdr:row>
      <xdr:rowOff>190500</xdr:rowOff>
    </xdr:from>
    <xdr:to>
      <xdr:col>2</xdr:col>
      <xdr:colOff>19053</xdr:colOff>
      <xdr:row>126</xdr:row>
      <xdr:rowOff>0</xdr:rowOff>
    </xdr:to>
    <xdr:sp macro="" textlink="">
      <xdr:nvSpPr>
        <xdr:cNvPr id="18" name="17 Rectángulo">
          <a:hlinkClick xmlns:r="http://schemas.openxmlformats.org/officeDocument/2006/relationships" r:id="rId1"/>
        </xdr:cNvPr>
        <xdr:cNvSpPr/>
      </xdr:nvSpPr>
      <xdr:spPr>
        <a:xfrm>
          <a:off x="200026" y="620077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0</xdr:colOff>
      <xdr:row>121</xdr:row>
      <xdr:rowOff>0</xdr:rowOff>
    </xdr:from>
    <xdr:to>
      <xdr:col>15</xdr:col>
      <xdr:colOff>295276</xdr:colOff>
      <xdr:row>126</xdr:row>
      <xdr:rowOff>0</xdr:rowOff>
    </xdr:to>
    <xdr:sp macro="" textlink="">
      <xdr:nvSpPr>
        <xdr:cNvPr id="19" name="18 Rectángulo"/>
        <xdr:cNvSpPr/>
      </xdr:nvSpPr>
      <xdr:spPr>
        <a:xfrm>
          <a:off x="10829925" y="6200775"/>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9525</xdr:colOff>
      <xdr:row>94</xdr:row>
      <xdr:rowOff>28574</xdr:rowOff>
    </xdr:from>
    <xdr:to>
      <xdr:col>15</xdr:col>
      <xdr:colOff>304801</xdr:colOff>
      <xdr:row>111</xdr:row>
      <xdr:rowOff>10584</xdr:rowOff>
    </xdr:to>
    <xdr:sp macro="" textlink="">
      <xdr:nvSpPr>
        <xdr:cNvPr id="20" name="19 Rectángulo"/>
        <xdr:cNvSpPr/>
      </xdr:nvSpPr>
      <xdr:spPr>
        <a:xfrm>
          <a:off x="10839450" y="6200775"/>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94</xdr:row>
      <xdr:rowOff>36634</xdr:rowOff>
    </xdr:from>
    <xdr:to>
      <xdr:col>2</xdr:col>
      <xdr:colOff>9527</xdr:colOff>
      <xdr:row>111</xdr:row>
      <xdr:rowOff>0</xdr:rowOff>
    </xdr:to>
    <xdr:sp macro="" textlink="">
      <xdr:nvSpPr>
        <xdr:cNvPr id="21" name="20 Rectángulo">
          <a:hlinkClick xmlns:r="http://schemas.openxmlformats.org/officeDocument/2006/relationships" r:id="rId2"/>
        </xdr:cNvPr>
        <xdr:cNvSpPr/>
      </xdr:nvSpPr>
      <xdr:spPr>
        <a:xfrm>
          <a:off x="200025" y="620077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0</xdr:colOff>
      <xdr:row>180</xdr:row>
      <xdr:rowOff>161924</xdr:rowOff>
    </xdr:from>
    <xdr:to>
      <xdr:col>15</xdr:col>
      <xdr:colOff>295276</xdr:colOff>
      <xdr:row>186</xdr:row>
      <xdr:rowOff>9525</xdr:rowOff>
    </xdr:to>
    <xdr:sp macro="" textlink="">
      <xdr:nvSpPr>
        <xdr:cNvPr id="22" name="21 Rectángulo"/>
        <xdr:cNvSpPr/>
      </xdr:nvSpPr>
      <xdr:spPr>
        <a:xfrm>
          <a:off x="10829925" y="7467600"/>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180</xdr:row>
      <xdr:rowOff>190499</xdr:rowOff>
    </xdr:from>
    <xdr:to>
      <xdr:col>2</xdr:col>
      <xdr:colOff>9527</xdr:colOff>
      <xdr:row>186</xdr:row>
      <xdr:rowOff>0</xdr:rowOff>
    </xdr:to>
    <xdr:sp macro="" textlink="">
      <xdr:nvSpPr>
        <xdr:cNvPr id="23" name="22 Rectángulo">
          <a:hlinkClick xmlns:r="http://schemas.openxmlformats.org/officeDocument/2006/relationships" r:id="rId1"/>
        </xdr:cNvPr>
        <xdr:cNvSpPr/>
      </xdr:nvSpPr>
      <xdr:spPr>
        <a:xfrm>
          <a:off x="200025" y="7467600"/>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187</xdr:row>
      <xdr:rowOff>190500</xdr:rowOff>
    </xdr:from>
    <xdr:to>
      <xdr:col>2</xdr:col>
      <xdr:colOff>19053</xdr:colOff>
      <xdr:row>193</xdr:row>
      <xdr:rowOff>19050</xdr:rowOff>
    </xdr:to>
    <xdr:sp macro="" textlink="">
      <xdr:nvSpPr>
        <xdr:cNvPr id="24" name="23 Rectángulo">
          <a:hlinkClick xmlns:r="http://schemas.openxmlformats.org/officeDocument/2006/relationships" r:id="rId1"/>
        </xdr:cNvPr>
        <xdr:cNvSpPr/>
      </xdr:nvSpPr>
      <xdr:spPr>
        <a:xfrm>
          <a:off x="200026" y="7467600"/>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0</xdr:colOff>
      <xdr:row>188</xdr:row>
      <xdr:rowOff>0</xdr:rowOff>
    </xdr:from>
    <xdr:to>
      <xdr:col>15</xdr:col>
      <xdr:colOff>295276</xdr:colOff>
      <xdr:row>193</xdr:row>
      <xdr:rowOff>9525</xdr:rowOff>
    </xdr:to>
    <xdr:sp macro="" textlink="">
      <xdr:nvSpPr>
        <xdr:cNvPr id="25" name="24 Rectángulo"/>
        <xdr:cNvSpPr/>
      </xdr:nvSpPr>
      <xdr:spPr>
        <a:xfrm>
          <a:off x="10829925" y="7467600"/>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14</xdr:col>
      <xdr:colOff>9525</xdr:colOff>
      <xdr:row>161</xdr:row>
      <xdr:rowOff>28574</xdr:rowOff>
    </xdr:from>
    <xdr:to>
      <xdr:col>15</xdr:col>
      <xdr:colOff>304801</xdr:colOff>
      <xdr:row>178</xdr:row>
      <xdr:rowOff>10584</xdr:rowOff>
    </xdr:to>
    <xdr:sp macro="" textlink="">
      <xdr:nvSpPr>
        <xdr:cNvPr id="26" name="25 Rectángulo"/>
        <xdr:cNvSpPr/>
      </xdr:nvSpPr>
      <xdr:spPr>
        <a:xfrm>
          <a:off x="10839450" y="7467600"/>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161</xdr:row>
      <xdr:rowOff>36634</xdr:rowOff>
    </xdr:from>
    <xdr:to>
      <xdr:col>2</xdr:col>
      <xdr:colOff>9527</xdr:colOff>
      <xdr:row>178</xdr:row>
      <xdr:rowOff>0</xdr:rowOff>
    </xdr:to>
    <xdr:sp macro="" textlink="">
      <xdr:nvSpPr>
        <xdr:cNvPr id="27" name="26 Rectángulo">
          <a:hlinkClick xmlns:r="http://schemas.openxmlformats.org/officeDocument/2006/relationships" r:id="rId2"/>
        </xdr:cNvPr>
        <xdr:cNvSpPr/>
      </xdr:nvSpPr>
      <xdr:spPr>
        <a:xfrm>
          <a:off x="200025" y="7467600"/>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5</xdr:col>
      <xdr:colOff>112139</xdr:colOff>
      <xdr:row>7</xdr:row>
      <xdr:rowOff>151976</xdr:rowOff>
    </xdr:from>
    <xdr:to>
      <xdr:col>5</xdr:col>
      <xdr:colOff>480916</xdr:colOff>
      <xdr:row>9</xdr:row>
      <xdr:rowOff>177390</xdr:rowOff>
    </xdr:to>
    <xdr:sp macro="" textlink="">
      <xdr:nvSpPr>
        <xdr:cNvPr id="28" name="90 Flecha derecha"/>
        <xdr:cNvSpPr>
          <a:spLocks noChangeArrowheads="1"/>
        </xdr:cNvSpPr>
      </xdr:nvSpPr>
      <xdr:spPr bwMode="auto">
        <a:xfrm>
          <a:off x="2998214" y="1523576"/>
          <a:ext cx="368777" cy="558814"/>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clientData/>
  </xdr:twoCellAnchor>
  <xdr:twoCellAnchor>
    <xdr:from>
      <xdr:col>2</xdr:col>
      <xdr:colOff>317502</xdr:colOff>
      <xdr:row>5</xdr:row>
      <xdr:rowOff>314324</xdr:rowOff>
    </xdr:from>
    <xdr:to>
      <xdr:col>5</xdr:col>
      <xdr:colOff>95598</xdr:colOff>
      <xdr:row>11</xdr:row>
      <xdr:rowOff>150282</xdr:rowOff>
    </xdr:to>
    <xdr:sp macro="" textlink="">
      <xdr:nvSpPr>
        <xdr:cNvPr id="29" name="84 Elipse"/>
        <xdr:cNvSpPr>
          <a:spLocks noChangeArrowheads="1"/>
        </xdr:cNvSpPr>
      </xdr:nvSpPr>
      <xdr:spPr bwMode="auto">
        <a:xfrm>
          <a:off x="1279527" y="1095374"/>
          <a:ext cx="1702146" cy="1445683"/>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100" b="1" i="0" baseline="0">
              <a:solidFill>
                <a:sysClr val="windowText" lastClr="000000"/>
              </a:solidFill>
              <a:latin typeface="Berlin Sans FB Demi" pitchFamily="34" charset="0"/>
              <a:ea typeface="+mn-ea"/>
              <a:cs typeface="+mn-cs"/>
            </a:rPr>
            <a:t>Paso 4.1. Descripcion basica de la alternativa escogida.</a:t>
          </a:r>
          <a:endParaRPr lang="es-CO" sz="1100" b="0" i="0" baseline="0">
            <a:solidFill>
              <a:sysClr val="windowText" lastClr="000000"/>
            </a:solidFill>
            <a:latin typeface="+mn-lt"/>
            <a:ea typeface="+mn-ea"/>
            <a:cs typeface="+mn-cs"/>
          </a:endParaRPr>
        </a:p>
      </xdr:txBody>
    </xdr:sp>
    <xdr:clientData/>
  </xdr:twoCellAnchor>
  <xdr:twoCellAnchor>
    <xdr:from>
      <xdr:col>11</xdr:col>
      <xdr:colOff>286854</xdr:colOff>
      <xdr:row>6</xdr:row>
      <xdr:rowOff>0</xdr:rowOff>
    </xdr:from>
    <xdr:to>
      <xdr:col>12</xdr:col>
      <xdr:colOff>771525</xdr:colOff>
      <xdr:row>11</xdr:row>
      <xdr:rowOff>173338</xdr:rowOff>
    </xdr:to>
    <xdr:sp macro="" textlink="">
      <xdr:nvSpPr>
        <xdr:cNvPr id="30" name="84 Elipse"/>
        <xdr:cNvSpPr>
          <a:spLocks noChangeArrowheads="1"/>
        </xdr:cNvSpPr>
      </xdr:nvSpPr>
      <xdr:spPr bwMode="auto">
        <a:xfrm>
          <a:off x="8611704" y="1104900"/>
          <a:ext cx="1246671" cy="1459213"/>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100" b="1" i="0" baseline="0">
              <a:solidFill>
                <a:sysClr val="windowText" lastClr="000000"/>
              </a:solidFill>
              <a:latin typeface="Berlin Sans FB Demi" pitchFamily="34" charset="0"/>
              <a:ea typeface="+mn-ea"/>
              <a:cs typeface="+mn-cs"/>
            </a:rPr>
            <a:t>Paso 4.5. Analisis Ambiental</a:t>
          </a:r>
          <a:endParaRPr lang="es-CO" sz="1100" b="0" i="0" baseline="0">
            <a:solidFill>
              <a:sysClr val="windowText" lastClr="000000"/>
            </a:solidFill>
            <a:latin typeface="+mn-lt"/>
            <a:ea typeface="+mn-ea"/>
            <a:cs typeface="+mn-cs"/>
          </a:endParaRPr>
        </a:p>
      </xdr:txBody>
    </xdr:sp>
    <xdr:clientData/>
  </xdr:twoCellAnchor>
  <xdr:twoCellAnchor>
    <xdr:from>
      <xdr:col>10</xdr:col>
      <xdr:colOff>666750</xdr:colOff>
      <xdr:row>7</xdr:row>
      <xdr:rowOff>177574</xdr:rowOff>
    </xdr:from>
    <xdr:to>
      <xdr:col>11</xdr:col>
      <xdr:colOff>273527</xdr:colOff>
      <xdr:row>9</xdr:row>
      <xdr:rowOff>234313</xdr:rowOff>
    </xdr:to>
    <xdr:sp macro="" textlink="">
      <xdr:nvSpPr>
        <xdr:cNvPr id="31" name="90 Flecha derecha"/>
        <xdr:cNvSpPr>
          <a:spLocks noChangeArrowheads="1"/>
        </xdr:cNvSpPr>
      </xdr:nvSpPr>
      <xdr:spPr bwMode="auto">
        <a:xfrm>
          <a:off x="8229600" y="1549174"/>
          <a:ext cx="368777" cy="590139"/>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clientData/>
  </xdr:twoCellAnchor>
  <xdr:twoCellAnchor>
    <xdr:from>
      <xdr:col>13</xdr:col>
      <xdr:colOff>153504</xdr:colOff>
      <xdr:row>6</xdr:row>
      <xdr:rowOff>9525</xdr:rowOff>
    </xdr:from>
    <xdr:to>
      <xdr:col>14</xdr:col>
      <xdr:colOff>638175</xdr:colOff>
      <xdr:row>11</xdr:row>
      <xdr:rowOff>182863</xdr:rowOff>
    </xdr:to>
    <xdr:sp macro="" textlink="">
      <xdr:nvSpPr>
        <xdr:cNvPr id="32" name="84 Elipse"/>
        <xdr:cNvSpPr>
          <a:spLocks noChangeArrowheads="1"/>
        </xdr:cNvSpPr>
      </xdr:nvSpPr>
      <xdr:spPr bwMode="auto">
        <a:xfrm>
          <a:off x="10221429" y="1114425"/>
          <a:ext cx="1246671" cy="1459213"/>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100" b="1" i="0" baseline="0">
              <a:solidFill>
                <a:sysClr val="windowText" lastClr="000000"/>
              </a:solidFill>
              <a:latin typeface="Berlin Sans FB Demi" pitchFamily="34" charset="0"/>
              <a:ea typeface="+mn-ea"/>
              <a:cs typeface="+mn-cs"/>
            </a:rPr>
            <a:t>Paso 4.5. Analisis Riesgos</a:t>
          </a:r>
          <a:endParaRPr lang="es-CO" sz="1100" b="0" i="0" baseline="0">
            <a:solidFill>
              <a:sysClr val="windowText" lastClr="000000"/>
            </a:solidFill>
            <a:latin typeface="+mn-lt"/>
            <a:ea typeface="+mn-ea"/>
            <a:cs typeface="+mn-cs"/>
          </a:endParaRPr>
        </a:p>
      </xdr:txBody>
    </xdr:sp>
    <xdr:clientData/>
  </xdr:twoCellAnchor>
  <xdr:twoCellAnchor>
    <xdr:from>
      <xdr:col>12</xdr:col>
      <xdr:colOff>781050</xdr:colOff>
      <xdr:row>7</xdr:row>
      <xdr:rowOff>204210</xdr:rowOff>
    </xdr:from>
    <xdr:to>
      <xdr:col>13</xdr:col>
      <xdr:colOff>141810</xdr:colOff>
      <xdr:row>9</xdr:row>
      <xdr:rowOff>224788</xdr:rowOff>
    </xdr:to>
    <xdr:sp macro="" textlink="">
      <xdr:nvSpPr>
        <xdr:cNvPr id="33" name="90 Flecha derecha"/>
        <xdr:cNvSpPr>
          <a:spLocks noChangeArrowheads="1"/>
        </xdr:cNvSpPr>
      </xdr:nvSpPr>
      <xdr:spPr bwMode="auto">
        <a:xfrm>
          <a:off x="9867900" y="1575810"/>
          <a:ext cx="341835" cy="553978"/>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clientData/>
  </xdr:twoCellAnchor>
  <xdr:twoCellAnchor>
    <xdr:from>
      <xdr:col>1</xdr:col>
      <xdr:colOff>38101</xdr:colOff>
      <xdr:row>62</xdr:row>
      <xdr:rowOff>190500</xdr:rowOff>
    </xdr:from>
    <xdr:to>
      <xdr:col>2</xdr:col>
      <xdr:colOff>19053</xdr:colOff>
      <xdr:row>71</xdr:row>
      <xdr:rowOff>0</xdr:rowOff>
    </xdr:to>
    <xdr:sp macro="" textlink="">
      <xdr:nvSpPr>
        <xdr:cNvPr id="34" name="33 Rectángulo">
          <a:hlinkClick xmlns:r="http://schemas.openxmlformats.org/officeDocument/2006/relationships" r:id="rId1"/>
        </xdr:cNvPr>
        <xdr:cNvSpPr/>
      </xdr:nvSpPr>
      <xdr:spPr>
        <a:xfrm>
          <a:off x="200026" y="526732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0</xdr:colOff>
      <xdr:row>63</xdr:row>
      <xdr:rowOff>0</xdr:rowOff>
    </xdr:from>
    <xdr:to>
      <xdr:col>15</xdr:col>
      <xdr:colOff>295276</xdr:colOff>
      <xdr:row>71</xdr:row>
      <xdr:rowOff>0</xdr:rowOff>
    </xdr:to>
    <xdr:sp macro="" textlink="">
      <xdr:nvSpPr>
        <xdr:cNvPr id="35" name="34 Rectángulo"/>
        <xdr:cNvSpPr/>
      </xdr:nvSpPr>
      <xdr:spPr>
        <a:xfrm>
          <a:off x="10829925" y="5267325"/>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73</xdr:row>
      <xdr:rowOff>190500</xdr:rowOff>
    </xdr:from>
    <xdr:to>
      <xdr:col>2</xdr:col>
      <xdr:colOff>19053</xdr:colOff>
      <xdr:row>86</xdr:row>
      <xdr:rowOff>0</xdr:rowOff>
    </xdr:to>
    <xdr:sp macro="" textlink="">
      <xdr:nvSpPr>
        <xdr:cNvPr id="36" name="35 Rectángulo">
          <a:hlinkClick xmlns:r="http://schemas.openxmlformats.org/officeDocument/2006/relationships" r:id="rId1"/>
        </xdr:cNvPr>
        <xdr:cNvSpPr/>
      </xdr:nvSpPr>
      <xdr:spPr>
        <a:xfrm>
          <a:off x="200026" y="526732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15</xdr:col>
      <xdr:colOff>12211</xdr:colOff>
      <xdr:row>74</xdr:row>
      <xdr:rowOff>12212</xdr:rowOff>
    </xdr:from>
    <xdr:to>
      <xdr:col>16</xdr:col>
      <xdr:colOff>417390</xdr:colOff>
      <xdr:row>86</xdr:row>
      <xdr:rowOff>12212</xdr:rowOff>
    </xdr:to>
    <xdr:sp macro="" textlink="">
      <xdr:nvSpPr>
        <xdr:cNvPr id="37" name="36 Rectángulo"/>
        <xdr:cNvSpPr/>
      </xdr:nvSpPr>
      <xdr:spPr>
        <a:xfrm>
          <a:off x="11537461" y="5267325"/>
          <a:ext cx="786179" cy="12212"/>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128</xdr:row>
      <xdr:rowOff>190500</xdr:rowOff>
    </xdr:from>
    <xdr:to>
      <xdr:col>2</xdr:col>
      <xdr:colOff>19053</xdr:colOff>
      <xdr:row>137</xdr:row>
      <xdr:rowOff>0</xdr:rowOff>
    </xdr:to>
    <xdr:sp macro="" textlink="">
      <xdr:nvSpPr>
        <xdr:cNvPr id="38" name="37 Rectángulo">
          <a:hlinkClick xmlns:r="http://schemas.openxmlformats.org/officeDocument/2006/relationships" r:id="rId1"/>
        </xdr:cNvPr>
        <xdr:cNvSpPr/>
      </xdr:nvSpPr>
      <xdr:spPr>
        <a:xfrm>
          <a:off x="200026" y="620077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0</xdr:colOff>
      <xdr:row>129</xdr:row>
      <xdr:rowOff>0</xdr:rowOff>
    </xdr:from>
    <xdr:to>
      <xdr:col>15</xdr:col>
      <xdr:colOff>295276</xdr:colOff>
      <xdr:row>137</xdr:row>
      <xdr:rowOff>0</xdr:rowOff>
    </xdr:to>
    <xdr:sp macro="" textlink="">
      <xdr:nvSpPr>
        <xdr:cNvPr id="39" name="38 Rectángulo"/>
        <xdr:cNvSpPr/>
      </xdr:nvSpPr>
      <xdr:spPr>
        <a:xfrm>
          <a:off x="10829925" y="6200775"/>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139</xdr:row>
      <xdr:rowOff>190500</xdr:rowOff>
    </xdr:from>
    <xdr:to>
      <xdr:col>2</xdr:col>
      <xdr:colOff>19053</xdr:colOff>
      <xdr:row>152</xdr:row>
      <xdr:rowOff>0</xdr:rowOff>
    </xdr:to>
    <xdr:sp macro="" textlink="">
      <xdr:nvSpPr>
        <xdr:cNvPr id="40" name="39 Rectángulo">
          <a:hlinkClick xmlns:r="http://schemas.openxmlformats.org/officeDocument/2006/relationships" r:id="rId1"/>
        </xdr:cNvPr>
        <xdr:cNvSpPr/>
      </xdr:nvSpPr>
      <xdr:spPr>
        <a:xfrm>
          <a:off x="200026" y="620077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15</xdr:col>
      <xdr:colOff>12211</xdr:colOff>
      <xdr:row>140</xdr:row>
      <xdr:rowOff>12212</xdr:rowOff>
    </xdr:from>
    <xdr:to>
      <xdr:col>16</xdr:col>
      <xdr:colOff>417390</xdr:colOff>
      <xdr:row>152</xdr:row>
      <xdr:rowOff>12212</xdr:rowOff>
    </xdr:to>
    <xdr:sp macro="" textlink="">
      <xdr:nvSpPr>
        <xdr:cNvPr id="41" name="40 Rectángulo"/>
        <xdr:cNvSpPr/>
      </xdr:nvSpPr>
      <xdr:spPr>
        <a:xfrm>
          <a:off x="11537461" y="6200775"/>
          <a:ext cx="786179" cy="12212"/>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195</xdr:row>
      <xdr:rowOff>190500</xdr:rowOff>
    </xdr:from>
    <xdr:to>
      <xdr:col>2</xdr:col>
      <xdr:colOff>19053</xdr:colOff>
      <xdr:row>204</xdr:row>
      <xdr:rowOff>0</xdr:rowOff>
    </xdr:to>
    <xdr:sp macro="" textlink="">
      <xdr:nvSpPr>
        <xdr:cNvPr id="42" name="41 Rectángulo">
          <a:hlinkClick xmlns:r="http://schemas.openxmlformats.org/officeDocument/2006/relationships" r:id="rId1"/>
        </xdr:cNvPr>
        <xdr:cNvSpPr/>
      </xdr:nvSpPr>
      <xdr:spPr>
        <a:xfrm>
          <a:off x="200026" y="7467600"/>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0</xdr:colOff>
      <xdr:row>196</xdr:row>
      <xdr:rowOff>0</xdr:rowOff>
    </xdr:from>
    <xdr:to>
      <xdr:col>15</xdr:col>
      <xdr:colOff>295276</xdr:colOff>
      <xdr:row>204</xdr:row>
      <xdr:rowOff>0</xdr:rowOff>
    </xdr:to>
    <xdr:sp macro="" textlink="">
      <xdr:nvSpPr>
        <xdr:cNvPr id="43" name="42 Rectángulo"/>
        <xdr:cNvSpPr/>
      </xdr:nvSpPr>
      <xdr:spPr>
        <a:xfrm>
          <a:off x="10829925" y="7467600"/>
          <a:ext cx="990601"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206</xdr:row>
      <xdr:rowOff>190500</xdr:rowOff>
    </xdr:from>
    <xdr:to>
      <xdr:col>2</xdr:col>
      <xdr:colOff>19053</xdr:colOff>
      <xdr:row>219</xdr:row>
      <xdr:rowOff>0</xdr:rowOff>
    </xdr:to>
    <xdr:sp macro="" textlink="">
      <xdr:nvSpPr>
        <xdr:cNvPr id="44" name="43 Rectángulo">
          <a:hlinkClick xmlns:r="http://schemas.openxmlformats.org/officeDocument/2006/relationships" r:id="rId1"/>
        </xdr:cNvPr>
        <xdr:cNvSpPr/>
      </xdr:nvSpPr>
      <xdr:spPr>
        <a:xfrm>
          <a:off x="200026" y="7467600"/>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15</xdr:col>
      <xdr:colOff>12211</xdr:colOff>
      <xdr:row>207</xdr:row>
      <xdr:rowOff>12212</xdr:rowOff>
    </xdr:from>
    <xdr:to>
      <xdr:col>16</xdr:col>
      <xdr:colOff>417390</xdr:colOff>
      <xdr:row>219</xdr:row>
      <xdr:rowOff>12212</xdr:rowOff>
    </xdr:to>
    <xdr:sp macro="" textlink="">
      <xdr:nvSpPr>
        <xdr:cNvPr id="45" name="44 Rectángulo"/>
        <xdr:cNvSpPr/>
      </xdr:nvSpPr>
      <xdr:spPr>
        <a:xfrm>
          <a:off x="11537461" y="7467600"/>
          <a:ext cx="786179" cy="12212"/>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0</xdr:colOff>
      <xdr:row>18</xdr:row>
      <xdr:rowOff>0</xdr:rowOff>
    </xdr:from>
    <xdr:to>
      <xdr:col>16</xdr:col>
      <xdr:colOff>9525</xdr:colOff>
      <xdr:row>19</xdr:row>
      <xdr:rowOff>83343</xdr:rowOff>
    </xdr:to>
    <xdr:sp macro="" textlink="">
      <xdr:nvSpPr>
        <xdr:cNvPr id="46" name="45 Rectángulo"/>
        <xdr:cNvSpPr/>
      </xdr:nvSpPr>
      <xdr:spPr>
        <a:xfrm>
          <a:off x="161925" y="4162425"/>
          <a:ext cx="11753850" cy="311943"/>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DE ESTUDIOS TÉCNICOS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6</xdr:col>
      <xdr:colOff>762000</xdr:colOff>
      <xdr:row>12</xdr:row>
      <xdr:rowOff>121227</xdr:rowOff>
    </xdr:from>
    <xdr:to>
      <xdr:col>10</xdr:col>
      <xdr:colOff>139315</xdr:colOff>
      <xdr:row>14</xdr:row>
      <xdr:rowOff>58786</xdr:rowOff>
    </xdr:to>
    <xdr:sp macro="" textlink="">
      <xdr:nvSpPr>
        <xdr:cNvPr id="47" name="46 Rectángulo">
          <a:hlinkClick xmlns:r="http://schemas.openxmlformats.org/officeDocument/2006/relationships" r:id="rId3"/>
        </xdr:cNvPr>
        <xdr:cNvSpPr/>
      </xdr:nvSpPr>
      <xdr:spPr>
        <a:xfrm>
          <a:off x="5108864" y="3073977"/>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57150</xdr:colOff>
      <xdr:row>3</xdr:row>
      <xdr:rowOff>57150</xdr:rowOff>
    </xdr:from>
    <xdr:to>
      <xdr:col>2</xdr:col>
      <xdr:colOff>638175</xdr:colOff>
      <xdr:row>14</xdr:row>
      <xdr:rowOff>19049</xdr:rowOff>
    </xdr:to>
    <xdr:sp macro="" textlink="">
      <xdr:nvSpPr>
        <xdr:cNvPr id="10" name="9 Rectángulo redondeado"/>
        <xdr:cNvSpPr/>
      </xdr:nvSpPr>
      <xdr:spPr>
        <a:xfrm>
          <a:off x="400050" y="457200"/>
          <a:ext cx="1381125"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5. SELECCIÓN DE ALTERNATIVAS</a:t>
          </a:r>
        </a:p>
      </xdr:txBody>
    </xdr:sp>
    <xdr:clientData/>
  </xdr:twoCellAnchor>
  <xdr:twoCellAnchor>
    <xdr:from>
      <xdr:col>21</xdr:col>
      <xdr:colOff>11906</xdr:colOff>
      <xdr:row>53</xdr:row>
      <xdr:rowOff>138112</xdr:rowOff>
    </xdr:from>
    <xdr:to>
      <xdr:col>22</xdr:col>
      <xdr:colOff>33338</xdr:colOff>
      <xdr:row>76</xdr:row>
      <xdr:rowOff>27214</xdr:rowOff>
    </xdr:to>
    <xdr:sp macro="" textlink="">
      <xdr:nvSpPr>
        <xdr:cNvPr id="12" name="11 Rectángulo"/>
        <xdr:cNvSpPr/>
      </xdr:nvSpPr>
      <xdr:spPr>
        <a:xfrm>
          <a:off x="16871156" y="19997737"/>
          <a:ext cx="783432" cy="16529277"/>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53</xdr:row>
      <xdr:rowOff>228600</xdr:rowOff>
    </xdr:from>
    <xdr:to>
      <xdr:col>2</xdr:col>
      <xdr:colOff>9527</xdr:colOff>
      <xdr:row>76</xdr:row>
      <xdr:rowOff>13606</xdr:rowOff>
    </xdr:to>
    <xdr:sp macro="" textlink="">
      <xdr:nvSpPr>
        <xdr:cNvPr id="13" name="12 Rectángulo">
          <a:hlinkClick xmlns:r="http://schemas.openxmlformats.org/officeDocument/2006/relationships" r:id="rId1"/>
        </xdr:cNvPr>
        <xdr:cNvSpPr/>
      </xdr:nvSpPr>
      <xdr:spPr>
        <a:xfrm>
          <a:off x="381000" y="20088225"/>
          <a:ext cx="771527" cy="1642518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81</xdr:row>
      <xdr:rowOff>190500</xdr:rowOff>
    </xdr:from>
    <xdr:to>
      <xdr:col>2</xdr:col>
      <xdr:colOff>19053</xdr:colOff>
      <xdr:row>95</xdr:row>
      <xdr:rowOff>19050</xdr:rowOff>
    </xdr:to>
    <xdr:sp macro="" textlink="">
      <xdr:nvSpPr>
        <xdr:cNvPr id="14" name="13 Rectángulo">
          <a:hlinkClick xmlns:r="http://schemas.openxmlformats.org/officeDocument/2006/relationships" r:id="rId1"/>
        </xdr:cNvPr>
        <xdr:cNvSpPr/>
      </xdr:nvSpPr>
      <xdr:spPr>
        <a:xfrm>
          <a:off x="381001" y="38004750"/>
          <a:ext cx="781052" cy="45720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23812</xdr:colOff>
      <xdr:row>81</xdr:row>
      <xdr:rowOff>178593</xdr:rowOff>
    </xdr:from>
    <xdr:to>
      <xdr:col>17</xdr:col>
      <xdr:colOff>154781</xdr:colOff>
      <xdr:row>95</xdr:row>
      <xdr:rowOff>45243</xdr:rowOff>
    </xdr:to>
    <xdr:sp macro="" textlink="">
      <xdr:nvSpPr>
        <xdr:cNvPr id="15" name="14 Rectángulo"/>
        <xdr:cNvSpPr/>
      </xdr:nvSpPr>
      <xdr:spPr>
        <a:xfrm>
          <a:off x="13596937" y="37992843"/>
          <a:ext cx="788194" cy="46101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16</xdr:col>
      <xdr:colOff>11641</xdr:colOff>
      <xdr:row>30</xdr:row>
      <xdr:rowOff>51065</xdr:rowOff>
    </xdr:from>
    <xdr:to>
      <xdr:col>17</xdr:col>
      <xdr:colOff>256911</xdr:colOff>
      <xdr:row>49</xdr:row>
      <xdr:rowOff>94986</xdr:rowOff>
    </xdr:to>
    <xdr:sp macro="" textlink="">
      <xdr:nvSpPr>
        <xdr:cNvPr id="16" name="15 Rectángulo"/>
        <xdr:cNvSpPr/>
      </xdr:nvSpPr>
      <xdr:spPr>
        <a:xfrm>
          <a:off x="13584766" y="7318640"/>
          <a:ext cx="902495" cy="1179777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30</xdr:row>
      <xdr:rowOff>0</xdr:rowOff>
    </xdr:from>
    <xdr:to>
      <xdr:col>2</xdr:col>
      <xdr:colOff>9527</xdr:colOff>
      <xdr:row>49</xdr:row>
      <xdr:rowOff>28576</xdr:rowOff>
    </xdr:to>
    <xdr:sp macro="" textlink="">
      <xdr:nvSpPr>
        <xdr:cNvPr id="17" name="16 Rectángulo">
          <a:hlinkClick xmlns:r="http://schemas.openxmlformats.org/officeDocument/2006/relationships" r:id="rId1"/>
        </xdr:cNvPr>
        <xdr:cNvSpPr/>
      </xdr:nvSpPr>
      <xdr:spPr>
        <a:xfrm>
          <a:off x="381000" y="7267575"/>
          <a:ext cx="771527" cy="1178242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21</xdr:col>
      <xdr:colOff>11906</xdr:colOff>
      <xdr:row>136</xdr:row>
      <xdr:rowOff>138112</xdr:rowOff>
    </xdr:from>
    <xdr:to>
      <xdr:col>22</xdr:col>
      <xdr:colOff>33338</xdr:colOff>
      <xdr:row>137</xdr:row>
      <xdr:rowOff>0</xdr:rowOff>
    </xdr:to>
    <xdr:sp macro="" textlink="">
      <xdr:nvSpPr>
        <xdr:cNvPr id="20" name="19 Rectángulo"/>
        <xdr:cNvSpPr/>
      </xdr:nvSpPr>
      <xdr:spPr>
        <a:xfrm>
          <a:off x="16871156" y="50149125"/>
          <a:ext cx="78343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120</xdr:row>
      <xdr:rowOff>0</xdr:rowOff>
    </xdr:from>
    <xdr:to>
      <xdr:col>2</xdr:col>
      <xdr:colOff>9527</xdr:colOff>
      <xdr:row>132</xdr:row>
      <xdr:rowOff>28576</xdr:rowOff>
    </xdr:to>
    <xdr:sp macro="" textlink="">
      <xdr:nvSpPr>
        <xdr:cNvPr id="23" name="22 Rectángulo">
          <a:hlinkClick xmlns:r="http://schemas.openxmlformats.org/officeDocument/2006/relationships" r:id="rId1"/>
        </xdr:cNvPr>
        <xdr:cNvSpPr/>
      </xdr:nvSpPr>
      <xdr:spPr>
        <a:xfrm>
          <a:off x="381000" y="5014912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21</xdr:col>
      <xdr:colOff>11906</xdr:colOff>
      <xdr:row>136</xdr:row>
      <xdr:rowOff>138112</xdr:rowOff>
    </xdr:from>
    <xdr:to>
      <xdr:col>22</xdr:col>
      <xdr:colOff>33338</xdr:colOff>
      <xdr:row>137</xdr:row>
      <xdr:rowOff>0</xdr:rowOff>
    </xdr:to>
    <xdr:sp macro="" textlink="">
      <xdr:nvSpPr>
        <xdr:cNvPr id="24" name="23 Rectángulo"/>
        <xdr:cNvSpPr/>
      </xdr:nvSpPr>
      <xdr:spPr>
        <a:xfrm>
          <a:off x="16871156" y="50149125"/>
          <a:ext cx="78343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159</xdr:row>
      <xdr:rowOff>190500</xdr:rowOff>
    </xdr:from>
    <xdr:to>
      <xdr:col>2</xdr:col>
      <xdr:colOff>19053</xdr:colOff>
      <xdr:row>173</xdr:row>
      <xdr:rowOff>19050</xdr:rowOff>
    </xdr:to>
    <xdr:sp macro="" textlink="">
      <xdr:nvSpPr>
        <xdr:cNvPr id="26" name="25 Rectángulo">
          <a:hlinkClick xmlns:r="http://schemas.openxmlformats.org/officeDocument/2006/relationships" r:id="rId1"/>
        </xdr:cNvPr>
        <xdr:cNvSpPr/>
      </xdr:nvSpPr>
      <xdr:spPr>
        <a:xfrm>
          <a:off x="381001" y="5014912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23812</xdr:colOff>
      <xdr:row>159</xdr:row>
      <xdr:rowOff>178593</xdr:rowOff>
    </xdr:from>
    <xdr:to>
      <xdr:col>17</xdr:col>
      <xdr:colOff>154781</xdr:colOff>
      <xdr:row>173</xdr:row>
      <xdr:rowOff>45243</xdr:rowOff>
    </xdr:to>
    <xdr:sp macro="" textlink="">
      <xdr:nvSpPr>
        <xdr:cNvPr id="27" name="26 Rectángulo"/>
        <xdr:cNvSpPr/>
      </xdr:nvSpPr>
      <xdr:spPr>
        <a:xfrm>
          <a:off x="13596937" y="50149125"/>
          <a:ext cx="788194"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16</xdr:col>
      <xdr:colOff>11641</xdr:colOff>
      <xdr:row>120</xdr:row>
      <xdr:rowOff>51066</xdr:rowOff>
    </xdr:from>
    <xdr:to>
      <xdr:col>17</xdr:col>
      <xdr:colOff>256911</xdr:colOff>
      <xdr:row>132</xdr:row>
      <xdr:rowOff>15876</xdr:rowOff>
    </xdr:to>
    <xdr:sp macro="" textlink="">
      <xdr:nvSpPr>
        <xdr:cNvPr id="28" name="27 Rectángulo"/>
        <xdr:cNvSpPr/>
      </xdr:nvSpPr>
      <xdr:spPr>
        <a:xfrm>
          <a:off x="13576829" y="27895816"/>
          <a:ext cx="904082" cy="288581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21</xdr:col>
      <xdr:colOff>11906</xdr:colOff>
      <xdr:row>259</xdr:row>
      <xdr:rowOff>138112</xdr:rowOff>
    </xdr:from>
    <xdr:to>
      <xdr:col>22</xdr:col>
      <xdr:colOff>33338</xdr:colOff>
      <xdr:row>292</xdr:row>
      <xdr:rowOff>27214</xdr:rowOff>
    </xdr:to>
    <xdr:sp macro="" textlink="">
      <xdr:nvSpPr>
        <xdr:cNvPr id="30" name="29 Rectángulo"/>
        <xdr:cNvSpPr/>
      </xdr:nvSpPr>
      <xdr:spPr>
        <a:xfrm>
          <a:off x="16871156" y="51349275"/>
          <a:ext cx="78343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259</xdr:row>
      <xdr:rowOff>228600</xdr:rowOff>
    </xdr:from>
    <xdr:to>
      <xdr:col>2</xdr:col>
      <xdr:colOff>9527</xdr:colOff>
      <xdr:row>292</xdr:row>
      <xdr:rowOff>13606</xdr:rowOff>
    </xdr:to>
    <xdr:sp macro="" textlink="">
      <xdr:nvSpPr>
        <xdr:cNvPr id="31" name="30 Rectángulo">
          <a:hlinkClick xmlns:r="http://schemas.openxmlformats.org/officeDocument/2006/relationships" r:id="rId1"/>
        </xdr:cNvPr>
        <xdr:cNvSpPr/>
      </xdr:nvSpPr>
      <xdr:spPr>
        <a:xfrm>
          <a:off x="381000" y="5134927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11641</xdr:colOff>
      <xdr:row>201</xdr:row>
      <xdr:rowOff>51065</xdr:rowOff>
    </xdr:from>
    <xdr:to>
      <xdr:col>17</xdr:col>
      <xdr:colOff>256911</xdr:colOff>
      <xdr:row>255</xdr:row>
      <xdr:rowOff>94986</xdr:rowOff>
    </xdr:to>
    <xdr:sp macro="" textlink="">
      <xdr:nvSpPr>
        <xdr:cNvPr id="32" name="31 Rectángulo"/>
        <xdr:cNvSpPr/>
      </xdr:nvSpPr>
      <xdr:spPr>
        <a:xfrm>
          <a:off x="13584766" y="51349275"/>
          <a:ext cx="902495"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201</xdr:row>
      <xdr:rowOff>0</xdr:rowOff>
    </xdr:from>
    <xdr:to>
      <xdr:col>2</xdr:col>
      <xdr:colOff>9527</xdr:colOff>
      <xdr:row>255</xdr:row>
      <xdr:rowOff>28576</xdr:rowOff>
    </xdr:to>
    <xdr:sp macro="" textlink="">
      <xdr:nvSpPr>
        <xdr:cNvPr id="33" name="32 Rectángulo">
          <a:hlinkClick xmlns:r="http://schemas.openxmlformats.org/officeDocument/2006/relationships" r:id="rId1"/>
        </xdr:cNvPr>
        <xdr:cNvSpPr/>
      </xdr:nvSpPr>
      <xdr:spPr>
        <a:xfrm>
          <a:off x="381000" y="5134927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21</xdr:col>
      <xdr:colOff>11906</xdr:colOff>
      <xdr:row>259</xdr:row>
      <xdr:rowOff>138112</xdr:rowOff>
    </xdr:from>
    <xdr:to>
      <xdr:col>22</xdr:col>
      <xdr:colOff>33338</xdr:colOff>
      <xdr:row>298</xdr:row>
      <xdr:rowOff>27214</xdr:rowOff>
    </xdr:to>
    <xdr:sp macro="" textlink="">
      <xdr:nvSpPr>
        <xdr:cNvPr id="34" name="33 Rectángulo"/>
        <xdr:cNvSpPr/>
      </xdr:nvSpPr>
      <xdr:spPr>
        <a:xfrm>
          <a:off x="16871156" y="51349275"/>
          <a:ext cx="78343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259</xdr:row>
      <xdr:rowOff>228600</xdr:rowOff>
    </xdr:from>
    <xdr:to>
      <xdr:col>2</xdr:col>
      <xdr:colOff>9527</xdr:colOff>
      <xdr:row>298</xdr:row>
      <xdr:rowOff>13606</xdr:rowOff>
    </xdr:to>
    <xdr:sp macro="" textlink="">
      <xdr:nvSpPr>
        <xdr:cNvPr id="35" name="34 Rectángulo">
          <a:hlinkClick xmlns:r="http://schemas.openxmlformats.org/officeDocument/2006/relationships" r:id="rId1"/>
        </xdr:cNvPr>
        <xdr:cNvSpPr/>
      </xdr:nvSpPr>
      <xdr:spPr>
        <a:xfrm>
          <a:off x="381000" y="5134927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346</xdr:row>
      <xdr:rowOff>190500</xdr:rowOff>
    </xdr:from>
    <xdr:to>
      <xdr:col>2</xdr:col>
      <xdr:colOff>19053</xdr:colOff>
      <xdr:row>351</xdr:row>
      <xdr:rowOff>0</xdr:rowOff>
    </xdr:to>
    <xdr:sp macro="" textlink="">
      <xdr:nvSpPr>
        <xdr:cNvPr id="36" name="35 Rectángulo">
          <a:hlinkClick xmlns:r="http://schemas.openxmlformats.org/officeDocument/2006/relationships" r:id="rId1"/>
        </xdr:cNvPr>
        <xdr:cNvSpPr/>
      </xdr:nvSpPr>
      <xdr:spPr>
        <a:xfrm>
          <a:off x="381001" y="51958875"/>
          <a:ext cx="781052" cy="26765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15</xdr:col>
      <xdr:colOff>17319</xdr:colOff>
      <xdr:row>347</xdr:row>
      <xdr:rowOff>7792</xdr:rowOff>
    </xdr:from>
    <xdr:to>
      <xdr:col>15</xdr:col>
      <xdr:colOff>694461</xdr:colOff>
      <xdr:row>351</xdr:row>
      <xdr:rowOff>25977</xdr:rowOff>
    </xdr:to>
    <xdr:sp macro="" textlink="">
      <xdr:nvSpPr>
        <xdr:cNvPr id="37" name="36 Rectángulo"/>
        <xdr:cNvSpPr/>
      </xdr:nvSpPr>
      <xdr:spPr>
        <a:xfrm>
          <a:off x="12771294" y="51976192"/>
          <a:ext cx="677142" cy="268518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303</xdr:row>
      <xdr:rowOff>190500</xdr:rowOff>
    </xdr:from>
    <xdr:to>
      <xdr:col>2</xdr:col>
      <xdr:colOff>19053</xdr:colOff>
      <xdr:row>317</xdr:row>
      <xdr:rowOff>19050</xdr:rowOff>
    </xdr:to>
    <xdr:sp macro="" textlink="">
      <xdr:nvSpPr>
        <xdr:cNvPr id="38" name="37 Rectángulo">
          <a:hlinkClick xmlns:r="http://schemas.openxmlformats.org/officeDocument/2006/relationships" r:id="rId1"/>
        </xdr:cNvPr>
        <xdr:cNvSpPr/>
      </xdr:nvSpPr>
      <xdr:spPr>
        <a:xfrm>
          <a:off x="381001" y="5134927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23812</xdr:colOff>
      <xdr:row>303</xdr:row>
      <xdr:rowOff>178593</xdr:rowOff>
    </xdr:from>
    <xdr:to>
      <xdr:col>17</xdr:col>
      <xdr:colOff>154781</xdr:colOff>
      <xdr:row>317</xdr:row>
      <xdr:rowOff>45243</xdr:rowOff>
    </xdr:to>
    <xdr:sp macro="" textlink="">
      <xdr:nvSpPr>
        <xdr:cNvPr id="39" name="38 Rectángulo"/>
        <xdr:cNvSpPr/>
      </xdr:nvSpPr>
      <xdr:spPr>
        <a:xfrm>
          <a:off x="13596937" y="51349275"/>
          <a:ext cx="788194"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16</xdr:col>
      <xdr:colOff>11641</xdr:colOff>
      <xdr:row>201</xdr:row>
      <xdr:rowOff>51065</xdr:rowOff>
    </xdr:from>
    <xdr:to>
      <xdr:col>17</xdr:col>
      <xdr:colOff>256911</xdr:colOff>
      <xdr:row>255</xdr:row>
      <xdr:rowOff>94986</xdr:rowOff>
    </xdr:to>
    <xdr:sp macro="" textlink="">
      <xdr:nvSpPr>
        <xdr:cNvPr id="40" name="39 Rectángulo"/>
        <xdr:cNvSpPr/>
      </xdr:nvSpPr>
      <xdr:spPr>
        <a:xfrm>
          <a:off x="13584766" y="51349275"/>
          <a:ext cx="902495"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201</xdr:row>
      <xdr:rowOff>0</xdr:rowOff>
    </xdr:from>
    <xdr:to>
      <xdr:col>2</xdr:col>
      <xdr:colOff>9527</xdr:colOff>
      <xdr:row>255</xdr:row>
      <xdr:rowOff>28576</xdr:rowOff>
    </xdr:to>
    <xdr:sp macro="" textlink="">
      <xdr:nvSpPr>
        <xdr:cNvPr id="41" name="40 Rectángulo">
          <a:hlinkClick xmlns:r="http://schemas.openxmlformats.org/officeDocument/2006/relationships" r:id="rId1"/>
        </xdr:cNvPr>
        <xdr:cNvSpPr/>
      </xdr:nvSpPr>
      <xdr:spPr>
        <a:xfrm>
          <a:off x="381000" y="5134927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793751</xdr:colOff>
      <xdr:row>100</xdr:row>
      <xdr:rowOff>183173</xdr:rowOff>
    </xdr:from>
    <xdr:to>
      <xdr:col>3</xdr:col>
      <xdr:colOff>17588</xdr:colOff>
      <xdr:row>112</xdr:row>
      <xdr:rowOff>23812</xdr:rowOff>
    </xdr:to>
    <xdr:sp macro="" textlink="">
      <xdr:nvSpPr>
        <xdr:cNvPr id="42" name="41 Rectángulo">
          <a:hlinkClick xmlns:r="http://schemas.openxmlformats.org/officeDocument/2006/relationships" r:id="rId2"/>
        </xdr:cNvPr>
        <xdr:cNvSpPr/>
      </xdr:nvSpPr>
      <xdr:spPr>
        <a:xfrm>
          <a:off x="1136651" y="43845773"/>
          <a:ext cx="862137" cy="4746014"/>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13</xdr:col>
      <xdr:colOff>7449</xdr:colOff>
      <xdr:row>101</xdr:row>
      <xdr:rowOff>5375</xdr:rowOff>
    </xdr:from>
    <xdr:to>
      <xdr:col>13</xdr:col>
      <xdr:colOff>746857</xdr:colOff>
      <xdr:row>112</xdr:row>
      <xdr:rowOff>1</xdr:rowOff>
    </xdr:to>
    <xdr:sp macro="" textlink="">
      <xdr:nvSpPr>
        <xdr:cNvPr id="43" name="42 Rectángulo"/>
        <xdr:cNvSpPr/>
      </xdr:nvSpPr>
      <xdr:spPr>
        <a:xfrm>
          <a:off x="10332549" y="43877525"/>
          <a:ext cx="739408" cy="469045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10</xdr:col>
      <xdr:colOff>1426674</xdr:colOff>
      <xdr:row>193</xdr:row>
      <xdr:rowOff>0</xdr:rowOff>
    </xdr:from>
    <xdr:to>
      <xdr:col>11</xdr:col>
      <xdr:colOff>738920</xdr:colOff>
      <xdr:row>193</xdr:row>
      <xdr:rowOff>1</xdr:rowOff>
    </xdr:to>
    <xdr:sp macro="" textlink="">
      <xdr:nvSpPr>
        <xdr:cNvPr id="44" name="43 Rectángulo"/>
        <xdr:cNvSpPr/>
      </xdr:nvSpPr>
      <xdr:spPr>
        <a:xfrm>
          <a:off x="8684724" y="50149125"/>
          <a:ext cx="740996"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793751</xdr:colOff>
      <xdr:row>178</xdr:row>
      <xdr:rowOff>183173</xdr:rowOff>
    </xdr:from>
    <xdr:to>
      <xdr:col>3</xdr:col>
      <xdr:colOff>17588</xdr:colOff>
      <xdr:row>190</xdr:row>
      <xdr:rowOff>23812</xdr:rowOff>
    </xdr:to>
    <xdr:sp macro="" textlink="">
      <xdr:nvSpPr>
        <xdr:cNvPr id="45" name="44 Rectángulo">
          <a:hlinkClick xmlns:r="http://schemas.openxmlformats.org/officeDocument/2006/relationships" r:id="rId2"/>
        </xdr:cNvPr>
        <xdr:cNvSpPr/>
      </xdr:nvSpPr>
      <xdr:spPr>
        <a:xfrm>
          <a:off x="1136651" y="50149125"/>
          <a:ext cx="86213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13</xdr:col>
      <xdr:colOff>7449</xdr:colOff>
      <xdr:row>179</xdr:row>
      <xdr:rowOff>5375</xdr:rowOff>
    </xdr:from>
    <xdr:to>
      <xdr:col>13</xdr:col>
      <xdr:colOff>746857</xdr:colOff>
      <xdr:row>190</xdr:row>
      <xdr:rowOff>1</xdr:rowOff>
    </xdr:to>
    <xdr:sp macro="" textlink="">
      <xdr:nvSpPr>
        <xdr:cNvPr id="46" name="45 Rectángulo"/>
        <xdr:cNvSpPr/>
      </xdr:nvSpPr>
      <xdr:spPr>
        <a:xfrm>
          <a:off x="10332549" y="50149125"/>
          <a:ext cx="739408"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10</xdr:col>
      <xdr:colOff>1426674</xdr:colOff>
      <xdr:row>343</xdr:row>
      <xdr:rowOff>0</xdr:rowOff>
    </xdr:from>
    <xdr:to>
      <xdr:col>11</xdr:col>
      <xdr:colOff>738920</xdr:colOff>
      <xdr:row>343</xdr:row>
      <xdr:rowOff>1</xdr:rowOff>
    </xdr:to>
    <xdr:sp macro="" textlink="">
      <xdr:nvSpPr>
        <xdr:cNvPr id="47" name="46 Rectángulo"/>
        <xdr:cNvSpPr/>
      </xdr:nvSpPr>
      <xdr:spPr>
        <a:xfrm>
          <a:off x="8684724" y="51349275"/>
          <a:ext cx="740996"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793751</xdr:colOff>
      <xdr:row>322</xdr:row>
      <xdr:rowOff>183173</xdr:rowOff>
    </xdr:from>
    <xdr:to>
      <xdr:col>3</xdr:col>
      <xdr:colOff>17588</xdr:colOff>
      <xdr:row>340</xdr:row>
      <xdr:rowOff>23812</xdr:rowOff>
    </xdr:to>
    <xdr:sp macro="" textlink="">
      <xdr:nvSpPr>
        <xdr:cNvPr id="48" name="47 Rectángulo">
          <a:hlinkClick xmlns:r="http://schemas.openxmlformats.org/officeDocument/2006/relationships" r:id="rId2"/>
        </xdr:cNvPr>
        <xdr:cNvSpPr/>
      </xdr:nvSpPr>
      <xdr:spPr>
        <a:xfrm>
          <a:off x="1136651" y="51349275"/>
          <a:ext cx="86213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13</xdr:col>
      <xdr:colOff>7449</xdr:colOff>
      <xdr:row>323</xdr:row>
      <xdr:rowOff>5375</xdr:rowOff>
    </xdr:from>
    <xdr:to>
      <xdr:col>13</xdr:col>
      <xdr:colOff>746857</xdr:colOff>
      <xdr:row>340</xdr:row>
      <xdr:rowOff>1</xdr:rowOff>
    </xdr:to>
    <xdr:sp macro="" textlink="">
      <xdr:nvSpPr>
        <xdr:cNvPr id="49" name="48 Rectángulo"/>
        <xdr:cNvSpPr/>
      </xdr:nvSpPr>
      <xdr:spPr>
        <a:xfrm>
          <a:off x="10332549" y="51349275"/>
          <a:ext cx="739408"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21</xdr:col>
      <xdr:colOff>11906</xdr:colOff>
      <xdr:row>136</xdr:row>
      <xdr:rowOff>138112</xdr:rowOff>
    </xdr:from>
    <xdr:to>
      <xdr:col>22</xdr:col>
      <xdr:colOff>33338</xdr:colOff>
      <xdr:row>137</xdr:row>
      <xdr:rowOff>0</xdr:rowOff>
    </xdr:to>
    <xdr:sp macro="" textlink="">
      <xdr:nvSpPr>
        <xdr:cNvPr id="50" name="49 Rectángulo"/>
        <xdr:cNvSpPr/>
      </xdr:nvSpPr>
      <xdr:spPr>
        <a:xfrm>
          <a:off x="16871156" y="50149125"/>
          <a:ext cx="78343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159</xdr:row>
      <xdr:rowOff>190500</xdr:rowOff>
    </xdr:from>
    <xdr:to>
      <xdr:col>2</xdr:col>
      <xdr:colOff>19053</xdr:colOff>
      <xdr:row>173</xdr:row>
      <xdr:rowOff>19050</xdr:rowOff>
    </xdr:to>
    <xdr:sp macro="" textlink="">
      <xdr:nvSpPr>
        <xdr:cNvPr id="52" name="51 Rectángulo">
          <a:hlinkClick xmlns:r="http://schemas.openxmlformats.org/officeDocument/2006/relationships" r:id="rId1"/>
        </xdr:cNvPr>
        <xdr:cNvSpPr/>
      </xdr:nvSpPr>
      <xdr:spPr>
        <a:xfrm>
          <a:off x="381001" y="5014912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23812</xdr:colOff>
      <xdr:row>159</xdr:row>
      <xdr:rowOff>178593</xdr:rowOff>
    </xdr:from>
    <xdr:to>
      <xdr:col>17</xdr:col>
      <xdr:colOff>154781</xdr:colOff>
      <xdr:row>173</xdr:row>
      <xdr:rowOff>45243</xdr:rowOff>
    </xdr:to>
    <xdr:sp macro="" textlink="">
      <xdr:nvSpPr>
        <xdr:cNvPr id="53" name="52 Rectángulo"/>
        <xdr:cNvSpPr/>
      </xdr:nvSpPr>
      <xdr:spPr>
        <a:xfrm>
          <a:off x="13596937" y="50149125"/>
          <a:ext cx="788194"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793751</xdr:colOff>
      <xdr:row>178</xdr:row>
      <xdr:rowOff>183173</xdr:rowOff>
    </xdr:from>
    <xdr:to>
      <xdr:col>3</xdr:col>
      <xdr:colOff>17588</xdr:colOff>
      <xdr:row>190</xdr:row>
      <xdr:rowOff>23812</xdr:rowOff>
    </xdr:to>
    <xdr:sp macro="" textlink="">
      <xdr:nvSpPr>
        <xdr:cNvPr id="56" name="55 Rectángulo">
          <a:hlinkClick xmlns:r="http://schemas.openxmlformats.org/officeDocument/2006/relationships" r:id="rId2"/>
        </xdr:cNvPr>
        <xdr:cNvSpPr/>
      </xdr:nvSpPr>
      <xdr:spPr>
        <a:xfrm>
          <a:off x="1136651" y="50149125"/>
          <a:ext cx="86213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13</xdr:col>
      <xdr:colOff>7449</xdr:colOff>
      <xdr:row>179</xdr:row>
      <xdr:rowOff>5375</xdr:rowOff>
    </xdr:from>
    <xdr:to>
      <xdr:col>13</xdr:col>
      <xdr:colOff>746857</xdr:colOff>
      <xdr:row>190</xdr:row>
      <xdr:rowOff>1</xdr:rowOff>
    </xdr:to>
    <xdr:sp macro="" textlink="">
      <xdr:nvSpPr>
        <xdr:cNvPr id="57" name="56 Rectángulo"/>
        <xdr:cNvSpPr/>
      </xdr:nvSpPr>
      <xdr:spPr>
        <a:xfrm>
          <a:off x="10332549" y="50149125"/>
          <a:ext cx="739408"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21</xdr:col>
      <xdr:colOff>11906</xdr:colOff>
      <xdr:row>259</xdr:row>
      <xdr:rowOff>138112</xdr:rowOff>
    </xdr:from>
    <xdr:to>
      <xdr:col>22</xdr:col>
      <xdr:colOff>33338</xdr:colOff>
      <xdr:row>298</xdr:row>
      <xdr:rowOff>27214</xdr:rowOff>
    </xdr:to>
    <xdr:sp macro="" textlink="">
      <xdr:nvSpPr>
        <xdr:cNvPr id="58" name="57 Rectángulo"/>
        <xdr:cNvSpPr/>
      </xdr:nvSpPr>
      <xdr:spPr>
        <a:xfrm>
          <a:off x="16871156" y="51349275"/>
          <a:ext cx="78343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259</xdr:row>
      <xdr:rowOff>228600</xdr:rowOff>
    </xdr:from>
    <xdr:to>
      <xdr:col>2</xdr:col>
      <xdr:colOff>9527</xdr:colOff>
      <xdr:row>298</xdr:row>
      <xdr:rowOff>13606</xdr:rowOff>
    </xdr:to>
    <xdr:sp macro="" textlink="">
      <xdr:nvSpPr>
        <xdr:cNvPr id="59" name="58 Rectángulo">
          <a:hlinkClick xmlns:r="http://schemas.openxmlformats.org/officeDocument/2006/relationships" r:id="rId1"/>
        </xdr:cNvPr>
        <xdr:cNvSpPr/>
      </xdr:nvSpPr>
      <xdr:spPr>
        <a:xfrm>
          <a:off x="381000" y="5134927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303</xdr:row>
      <xdr:rowOff>190500</xdr:rowOff>
    </xdr:from>
    <xdr:to>
      <xdr:col>2</xdr:col>
      <xdr:colOff>19053</xdr:colOff>
      <xdr:row>317</xdr:row>
      <xdr:rowOff>19050</xdr:rowOff>
    </xdr:to>
    <xdr:sp macro="" textlink="">
      <xdr:nvSpPr>
        <xdr:cNvPr id="60" name="59 Rectángulo">
          <a:hlinkClick xmlns:r="http://schemas.openxmlformats.org/officeDocument/2006/relationships" r:id="rId1"/>
        </xdr:cNvPr>
        <xdr:cNvSpPr/>
      </xdr:nvSpPr>
      <xdr:spPr>
        <a:xfrm>
          <a:off x="381001" y="51349275"/>
          <a:ext cx="781052"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23812</xdr:colOff>
      <xdr:row>303</xdr:row>
      <xdr:rowOff>178593</xdr:rowOff>
    </xdr:from>
    <xdr:to>
      <xdr:col>17</xdr:col>
      <xdr:colOff>154781</xdr:colOff>
      <xdr:row>317</xdr:row>
      <xdr:rowOff>45243</xdr:rowOff>
    </xdr:to>
    <xdr:sp macro="" textlink="">
      <xdr:nvSpPr>
        <xdr:cNvPr id="61" name="60 Rectángulo"/>
        <xdr:cNvSpPr/>
      </xdr:nvSpPr>
      <xdr:spPr>
        <a:xfrm>
          <a:off x="13596937" y="51349275"/>
          <a:ext cx="788194"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16</xdr:col>
      <xdr:colOff>11641</xdr:colOff>
      <xdr:row>201</xdr:row>
      <xdr:rowOff>51065</xdr:rowOff>
    </xdr:from>
    <xdr:to>
      <xdr:col>17</xdr:col>
      <xdr:colOff>256911</xdr:colOff>
      <xdr:row>255</xdr:row>
      <xdr:rowOff>94986</xdr:rowOff>
    </xdr:to>
    <xdr:sp macro="" textlink="">
      <xdr:nvSpPr>
        <xdr:cNvPr id="62" name="61 Rectángulo"/>
        <xdr:cNvSpPr/>
      </xdr:nvSpPr>
      <xdr:spPr>
        <a:xfrm>
          <a:off x="13584766" y="51349275"/>
          <a:ext cx="902495"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201</xdr:row>
      <xdr:rowOff>0</xdr:rowOff>
    </xdr:from>
    <xdr:to>
      <xdr:col>2</xdr:col>
      <xdr:colOff>9527</xdr:colOff>
      <xdr:row>255</xdr:row>
      <xdr:rowOff>28576</xdr:rowOff>
    </xdr:to>
    <xdr:sp macro="" textlink="">
      <xdr:nvSpPr>
        <xdr:cNvPr id="63" name="62 Rectángulo">
          <a:hlinkClick xmlns:r="http://schemas.openxmlformats.org/officeDocument/2006/relationships" r:id="rId1"/>
        </xdr:cNvPr>
        <xdr:cNvSpPr/>
      </xdr:nvSpPr>
      <xdr:spPr>
        <a:xfrm>
          <a:off x="381000" y="51349275"/>
          <a:ext cx="77152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793751</xdr:colOff>
      <xdr:row>322</xdr:row>
      <xdr:rowOff>183173</xdr:rowOff>
    </xdr:from>
    <xdr:to>
      <xdr:col>3</xdr:col>
      <xdr:colOff>17588</xdr:colOff>
      <xdr:row>340</xdr:row>
      <xdr:rowOff>23812</xdr:rowOff>
    </xdr:to>
    <xdr:sp macro="" textlink="">
      <xdr:nvSpPr>
        <xdr:cNvPr id="64" name="63 Rectángulo">
          <a:hlinkClick xmlns:r="http://schemas.openxmlformats.org/officeDocument/2006/relationships" r:id="rId2"/>
        </xdr:cNvPr>
        <xdr:cNvSpPr/>
      </xdr:nvSpPr>
      <xdr:spPr>
        <a:xfrm>
          <a:off x="1136651" y="51349275"/>
          <a:ext cx="862137"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13</xdr:col>
      <xdr:colOff>7449</xdr:colOff>
      <xdr:row>323</xdr:row>
      <xdr:rowOff>5375</xdr:rowOff>
    </xdr:from>
    <xdr:to>
      <xdr:col>13</xdr:col>
      <xdr:colOff>746857</xdr:colOff>
      <xdr:row>340</xdr:row>
      <xdr:rowOff>1</xdr:rowOff>
    </xdr:to>
    <xdr:sp macro="" textlink="">
      <xdr:nvSpPr>
        <xdr:cNvPr id="65" name="64 Rectángulo"/>
        <xdr:cNvSpPr/>
      </xdr:nvSpPr>
      <xdr:spPr>
        <a:xfrm>
          <a:off x="10332549" y="51349275"/>
          <a:ext cx="739408" cy="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0</xdr:colOff>
      <xdr:row>17</xdr:row>
      <xdr:rowOff>238125</xdr:rowOff>
    </xdr:from>
    <xdr:to>
      <xdr:col>18</xdr:col>
      <xdr:colOff>0</xdr:colOff>
      <xdr:row>18</xdr:row>
      <xdr:rowOff>216693</xdr:rowOff>
    </xdr:to>
    <xdr:sp macro="" textlink="">
      <xdr:nvSpPr>
        <xdr:cNvPr id="68" name="67 Rectángulo"/>
        <xdr:cNvSpPr/>
      </xdr:nvSpPr>
      <xdr:spPr>
        <a:xfrm>
          <a:off x="342900" y="3733800"/>
          <a:ext cx="14544675" cy="311943"/>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a:t>
          </a:r>
          <a:r>
            <a:rPr lang="es-CO" sz="1100" b="1">
              <a:solidFill>
                <a:schemeClr val="lt1"/>
              </a:solidFill>
              <a:latin typeface="+mn-lt"/>
              <a:ea typeface="+mn-ea"/>
              <a:cs typeface="+mn-cs"/>
            </a:rPr>
            <a:t> </a:t>
          </a:r>
          <a:r>
            <a:rPr lang="es-CO" sz="1050" b="1">
              <a:solidFill>
                <a:schemeClr val="bg1"/>
              </a:solidFill>
              <a:latin typeface="Berlin Sans FB Demi" pitchFamily="34" charset="0"/>
              <a:ea typeface="+mn-ea"/>
              <a:cs typeface="+mn-cs"/>
            </a:rPr>
            <a:t>SELECCIÓN DE ALTERNATIVAS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21</xdr:col>
      <xdr:colOff>11906</xdr:colOff>
      <xdr:row>136</xdr:row>
      <xdr:rowOff>138112</xdr:rowOff>
    </xdr:from>
    <xdr:to>
      <xdr:col>22</xdr:col>
      <xdr:colOff>33338</xdr:colOff>
      <xdr:row>154</xdr:row>
      <xdr:rowOff>27214</xdr:rowOff>
    </xdr:to>
    <xdr:sp macro="" textlink="">
      <xdr:nvSpPr>
        <xdr:cNvPr id="69" name="68 Rectángulo"/>
        <xdr:cNvSpPr/>
      </xdr:nvSpPr>
      <xdr:spPr>
        <a:xfrm>
          <a:off x="16213931" y="53906737"/>
          <a:ext cx="783432" cy="7328127"/>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136</xdr:row>
      <xdr:rowOff>228600</xdr:rowOff>
    </xdr:from>
    <xdr:to>
      <xdr:col>2</xdr:col>
      <xdr:colOff>9527</xdr:colOff>
      <xdr:row>154</xdr:row>
      <xdr:rowOff>13606</xdr:rowOff>
    </xdr:to>
    <xdr:sp macro="" textlink="">
      <xdr:nvSpPr>
        <xdr:cNvPr id="70" name="69 Rectángulo">
          <a:hlinkClick xmlns:r="http://schemas.openxmlformats.org/officeDocument/2006/relationships" r:id="rId1"/>
        </xdr:cNvPr>
        <xdr:cNvSpPr/>
      </xdr:nvSpPr>
      <xdr:spPr>
        <a:xfrm>
          <a:off x="123825" y="53997225"/>
          <a:ext cx="771527" cy="722403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6</xdr:col>
      <xdr:colOff>714375</xdr:colOff>
      <xdr:row>12</xdr:row>
      <xdr:rowOff>142876</xdr:rowOff>
    </xdr:from>
    <xdr:to>
      <xdr:col>10</xdr:col>
      <xdr:colOff>283633</xdr:colOff>
      <xdr:row>14</xdr:row>
      <xdr:rowOff>80435</xdr:rowOff>
    </xdr:to>
    <xdr:sp macro="" textlink="">
      <xdr:nvSpPr>
        <xdr:cNvPr id="71" name="70 Rectángulo">
          <a:hlinkClick xmlns:r="http://schemas.openxmlformats.org/officeDocument/2006/relationships" r:id="rId3"/>
        </xdr:cNvPr>
        <xdr:cNvSpPr/>
      </xdr:nvSpPr>
      <xdr:spPr>
        <a:xfrm>
          <a:off x="5230813" y="2635251"/>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twoCellAnchor>
    <xdr:from>
      <xdr:col>21</xdr:col>
      <xdr:colOff>0</xdr:colOff>
      <xdr:row>461</xdr:row>
      <xdr:rowOff>198436</xdr:rowOff>
    </xdr:from>
    <xdr:to>
      <xdr:col>21</xdr:col>
      <xdr:colOff>677142</xdr:colOff>
      <xdr:row>474</xdr:row>
      <xdr:rowOff>15874</xdr:rowOff>
    </xdr:to>
    <xdr:sp macro="" textlink="">
      <xdr:nvSpPr>
        <xdr:cNvPr id="72" name="71 Rectángulo"/>
        <xdr:cNvSpPr/>
      </xdr:nvSpPr>
      <xdr:spPr>
        <a:xfrm>
          <a:off x="16859250" y="59896374"/>
          <a:ext cx="677142" cy="24923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900" b="1">
              <a:solidFill>
                <a:schemeClr val="bg1"/>
              </a:solidFill>
              <a:latin typeface="Berlin Sans FB Demi" pitchFamily="34" charset="0"/>
              <a:ea typeface="+mn-ea"/>
              <a:cs typeface="+mn-cs"/>
            </a:rPr>
            <a:t>VER EJEMPLO</a:t>
          </a:r>
        </a:p>
      </xdr:txBody>
    </xdr:sp>
    <xdr:clientData/>
  </xdr:twoCellAnchor>
  <xdr:twoCellAnchor>
    <xdr:from>
      <xdr:col>1</xdr:col>
      <xdr:colOff>15875</xdr:colOff>
      <xdr:row>468</xdr:row>
      <xdr:rowOff>206374</xdr:rowOff>
    </xdr:from>
    <xdr:to>
      <xdr:col>1</xdr:col>
      <xdr:colOff>798514</xdr:colOff>
      <xdr:row>478</xdr:row>
      <xdr:rowOff>7937</xdr:rowOff>
    </xdr:to>
    <xdr:sp macro="" textlink="">
      <xdr:nvSpPr>
        <xdr:cNvPr id="73" name="72 Rectángulo">
          <a:hlinkClick xmlns:r="http://schemas.openxmlformats.org/officeDocument/2006/relationships" r:id="rId1"/>
        </xdr:cNvPr>
        <xdr:cNvSpPr/>
      </xdr:nvSpPr>
      <xdr:spPr>
        <a:xfrm>
          <a:off x="357188" y="61340999"/>
          <a:ext cx="782639" cy="1865313"/>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13</xdr:col>
      <xdr:colOff>754223</xdr:colOff>
      <xdr:row>3</xdr:row>
      <xdr:rowOff>180974</xdr:rowOff>
    </xdr:from>
    <xdr:to>
      <xdr:col>14</xdr:col>
      <xdr:colOff>858839</xdr:colOff>
      <xdr:row>12</xdr:row>
      <xdr:rowOff>117733</xdr:rowOff>
    </xdr:to>
    <xdr:sp macro="" textlink="">
      <xdr:nvSpPr>
        <xdr:cNvPr id="74" name="86 Elipse"/>
        <xdr:cNvSpPr>
          <a:spLocks noChangeArrowheads="1"/>
        </xdr:cNvSpPr>
      </xdr:nvSpPr>
      <xdr:spPr bwMode="auto">
        <a:xfrm>
          <a:off x="11051806" y="964141"/>
          <a:ext cx="1660366" cy="1651259"/>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indent="0" algn="ctr" rtl="0" fontAlgn="base"/>
          <a:r>
            <a:rPr lang="es-CO" sz="1200" b="1" i="0" u="sng" baseline="0">
              <a:solidFill>
                <a:schemeClr val="dk1"/>
              </a:solidFill>
              <a:latin typeface="Berlin Sans FB Demi" pitchFamily="34" charset="0"/>
              <a:ea typeface="+mn-ea"/>
              <a:cs typeface="+mn-cs"/>
            </a:rPr>
            <a:t>Paso 5.6 Desarrollo de la alternativa seleccionada.</a:t>
          </a:r>
        </a:p>
      </xdr:txBody>
    </xdr:sp>
    <xdr:clientData/>
  </xdr:twoCellAnchor>
  <xdr:twoCellAnchor>
    <xdr:from>
      <xdr:col>5</xdr:col>
      <xdr:colOff>90490</xdr:colOff>
      <xdr:row>3</xdr:row>
      <xdr:rowOff>84667</xdr:rowOff>
    </xdr:from>
    <xdr:to>
      <xdr:col>13</xdr:col>
      <xdr:colOff>686860</xdr:colOff>
      <xdr:row>12</xdr:row>
      <xdr:rowOff>65619</xdr:rowOff>
    </xdr:to>
    <xdr:grpSp>
      <xdr:nvGrpSpPr>
        <xdr:cNvPr id="75" name="74 Grupo"/>
        <xdr:cNvGrpSpPr/>
      </xdr:nvGrpSpPr>
      <xdr:grpSpPr>
        <a:xfrm>
          <a:off x="4249740" y="867834"/>
          <a:ext cx="8142287" cy="1695452"/>
          <a:chOff x="352425" y="4762500"/>
          <a:chExt cx="5391150" cy="942975"/>
        </a:xfrm>
      </xdr:grpSpPr>
      <xdr:sp macro="" textlink="">
        <xdr:nvSpPr>
          <xdr:cNvPr id="76" name="84 Elipse"/>
          <xdr:cNvSpPr>
            <a:spLocks noChangeArrowheads="1"/>
          </xdr:cNvSpPr>
        </xdr:nvSpPr>
        <xdr:spPr bwMode="auto">
          <a:xfrm>
            <a:off x="352425"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200" b="1" i="0" baseline="0">
                <a:solidFill>
                  <a:schemeClr val="dk1"/>
                </a:solidFill>
                <a:latin typeface="Berlin Sans FB Demi" pitchFamily="34" charset="0"/>
                <a:ea typeface="+mn-ea"/>
                <a:cs typeface="+mn-cs"/>
              </a:rPr>
              <a:t>Paso 5.2. Identificación de los Costos</a:t>
            </a:r>
          </a:p>
        </xdr:txBody>
      </xdr:sp>
      <xdr:sp macro="" textlink="">
        <xdr:nvSpPr>
          <xdr:cNvPr id="77" name="85 Elipse"/>
          <xdr:cNvSpPr>
            <a:spLocks noChangeArrowheads="1"/>
          </xdr:cNvSpPr>
        </xdr:nvSpPr>
        <xdr:spPr bwMode="auto">
          <a:xfrm>
            <a:off x="1704975" y="476250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marR="0" indent="0" algn="ctr" defTabSz="914400" rtl="0" eaLnBrk="1" fontAlgn="base" latinLnBrk="0" hangingPunct="1">
              <a:lnSpc>
                <a:spcPct val="100000"/>
              </a:lnSpc>
              <a:spcBef>
                <a:spcPts val="0"/>
              </a:spcBef>
              <a:spcAft>
                <a:spcPts val="0"/>
              </a:spcAft>
              <a:buClrTx/>
              <a:buSzTx/>
              <a:buFontTx/>
              <a:buNone/>
              <a:tabLst/>
              <a:defRPr/>
            </a:pPr>
            <a:r>
              <a:rPr lang="es-CO" sz="1200" b="1" i="0" baseline="0">
                <a:solidFill>
                  <a:schemeClr val="dk1"/>
                </a:solidFill>
                <a:latin typeface="Berlin Sans FB Demi" pitchFamily="34" charset="0"/>
                <a:ea typeface="+mn-ea"/>
                <a:cs typeface="+mn-cs"/>
              </a:rPr>
              <a:t>Paso 5.3. Aplicación Análisis costo Eficiencia</a:t>
            </a:r>
          </a:p>
          <a:p>
            <a:pPr algn="ctr" rtl="0" fontAlgn="base"/>
            <a:endParaRPr lang="es-CO" sz="1200">
              <a:latin typeface="Berlin Sans FB Demi" pitchFamily="34" charset="0"/>
            </a:endParaRPr>
          </a:p>
        </xdr:txBody>
      </xdr:sp>
      <xdr:sp macro="" textlink="">
        <xdr:nvSpPr>
          <xdr:cNvPr id="78" name="86 Elipse"/>
          <xdr:cNvSpPr>
            <a:spLocks noChangeArrowheads="1"/>
          </xdr:cNvSpPr>
        </xdr:nvSpPr>
        <xdr:spPr bwMode="auto">
          <a:xfrm>
            <a:off x="3127502" y="4768829"/>
            <a:ext cx="1190625"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100" b="1" i="0" baseline="0">
                <a:solidFill>
                  <a:schemeClr val="dk1"/>
                </a:solidFill>
                <a:latin typeface="Berlin Sans FB Demi" pitchFamily="34" charset="0"/>
                <a:ea typeface="+mn-ea"/>
                <a:cs typeface="+mn-cs"/>
              </a:rPr>
              <a:t>Paso  5.4.  Cuantificacion de Empleo Indirecto.</a:t>
            </a:r>
          </a:p>
        </xdr:txBody>
      </xdr:sp>
      <xdr:sp macro="" textlink="">
        <xdr:nvSpPr>
          <xdr:cNvPr id="79" name="82 Elipse"/>
          <xdr:cNvSpPr>
            <a:spLocks noChangeArrowheads="1"/>
          </xdr:cNvSpPr>
        </xdr:nvSpPr>
        <xdr:spPr bwMode="auto">
          <a:xfrm>
            <a:off x="4562475"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100" b="1" i="0" baseline="0">
                <a:solidFill>
                  <a:schemeClr val="dk1"/>
                </a:solidFill>
                <a:latin typeface="Berlin Sans FB Demi" pitchFamily="34" charset="0"/>
                <a:ea typeface="+mn-ea"/>
                <a:cs typeface="+mn-cs"/>
              </a:rPr>
              <a:t>Paso  5.5. Priorizacion de alternativas por multiples factores. </a:t>
            </a:r>
            <a:endParaRPr lang="es-CO" sz="1000" b="0" i="0" baseline="0">
              <a:solidFill>
                <a:schemeClr val="dk1"/>
              </a:solidFill>
              <a:latin typeface="+mn-lt"/>
              <a:ea typeface="+mn-ea"/>
              <a:cs typeface="+mn-cs"/>
            </a:endParaRPr>
          </a:p>
        </xdr:txBody>
      </xdr:sp>
      <xdr:sp macro="" textlink="">
        <xdr:nvSpPr>
          <xdr:cNvPr id="80" name="90 Flecha derecha"/>
          <xdr:cNvSpPr>
            <a:spLocks noChangeArrowheads="1"/>
          </xdr:cNvSpPr>
        </xdr:nvSpPr>
        <xdr:spPr bwMode="auto">
          <a:xfrm>
            <a:off x="1457325" y="5029200"/>
            <a:ext cx="342900"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sp macro="" textlink="">
        <xdr:nvSpPr>
          <xdr:cNvPr id="81" name="87 Flecha derecha"/>
          <xdr:cNvSpPr>
            <a:spLocks noChangeArrowheads="1"/>
          </xdr:cNvSpPr>
        </xdr:nvSpPr>
        <xdr:spPr bwMode="auto">
          <a:xfrm>
            <a:off x="2886075" y="5029200"/>
            <a:ext cx="342900"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sp macro="" textlink="">
        <xdr:nvSpPr>
          <xdr:cNvPr id="82" name="88 Flecha derecha"/>
          <xdr:cNvSpPr>
            <a:spLocks noChangeArrowheads="1"/>
          </xdr:cNvSpPr>
        </xdr:nvSpPr>
        <xdr:spPr bwMode="auto">
          <a:xfrm>
            <a:off x="4333875" y="5048250"/>
            <a:ext cx="342900" cy="371475"/>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2</xdr:col>
      <xdr:colOff>751417</xdr:colOff>
      <xdr:row>3</xdr:row>
      <xdr:rowOff>96308</xdr:rowOff>
    </xdr:from>
    <xdr:to>
      <xdr:col>4</xdr:col>
      <xdr:colOff>550484</xdr:colOff>
      <xdr:row>11</xdr:row>
      <xdr:rowOff>153701</xdr:rowOff>
    </xdr:to>
    <xdr:sp macro="" textlink="">
      <xdr:nvSpPr>
        <xdr:cNvPr id="83" name="84 Elipse"/>
        <xdr:cNvSpPr>
          <a:spLocks noChangeArrowheads="1"/>
        </xdr:cNvSpPr>
      </xdr:nvSpPr>
      <xdr:spPr bwMode="auto">
        <a:xfrm>
          <a:off x="1894417" y="879475"/>
          <a:ext cx="1492400" cy="1581393"/>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200" b="1" i="0" baseline="0">
              <a:solidFill>
                <a:schemeClr val="dk1"/>
              </a:solidFill>
              <a:latin typeface="Berlin Sans FB Demi" pitchFamily="34" charset="0"/>
              <a:ea typeface="+mn-ea"/>
              <a:cs typeface="+mn-cs"/>
            </a:rPr>
            <a:t>Paso 5.1. </a:t>
          </a:r>
        </a:p>
        <a:p>
          <a:pPr algn="ctr" rtl="0" fontAlgn="base"/>
          <a:r>
            <a:rPr lang="es-CO" sz="1200" b="1" i="0" baseline="0">
              <a:solidFill>
                <a:schemeClr val="dk1"/>
              </a:solidFill>
              <a:latin typeface="Berlin Sans FB Demi" pitchFamily="34" charset="0"/>
              <a:ea typeface="+mn-ea"/>
              <a:cs typeface="+mn-cs"/>
            </a:rPr>
            <a:t>Presupuesto de Inversión</a:t>
          </a:r>
          <a:endParaRPr lang="es-CO" sz="1050" b="0" i="0" baseline="0">
            <a:solidFill>
              <a:schemeClr val="dk1"/>
            </a:solidFill>
            <a:latin typeface="+mn-lt"/>
            <a:ea typeface="+mn-ea"/>
            <a:cs typeface="+mn-cs"/>
          </a:endParaRPr>
        </a:p>
      </xdr:txBody>
    </xdr:sp>
    <xdr:clientData/>
  </xdr:twoCellAnchor>
  <xdr:twoCellAnchor>
    <xdr:from>
      <xdr:col>4</xdr:col>
      <xdr:colOff>421747</xdr:colOff>
      <xdr:row>6</xdr:row>
      <xdr:rowOff>115358</xdr:rowOff>
    </xdr:from>
    <xdr:to>
      <xdr:col>5</xdr:col>
      <xdr:colOff>287073</xdr:colOff>
      <xdr:row>9</xdr:row>
      <xdr:rowOff>105834</xdr:rowOff>
    </xdr:to>
    <xdr:sp macro="" textlink="">
      <xdr:nvSpPr>
        <xdr:cNvPr id="84" name="90 Flecha derecha"/>
        <xdr:cNvSpPr>
          <a:spLocks noChangeArrowheads="1"/>
        </xdr:cNvSpPr>
      </xdr:nvSpPr>
      <xdr:spPr bwMode="auto">
        <a:xfrm>
          <a:off x="3258080" y="1470025"/>
          <a:ext cx="616743" cy="561976"/>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txBody>
        <a:bodyPr/>
        <a:lstStyle/>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a:p>
          <a:endParaRPr lang="es-CO"/>
        </a:p>
      </xdr:txBody>
    </xdr:sp>
    <xdr:clientData/>
  </xdr:twoCellAnchor>
  <xdr:twoCellAnchor>
    <xdr:from>
      <xdr:col>15</xdr:col>
      <xdr:colOff>235400</xdr:colOff>
      <xdr:row>3</xdr:row>
      <xdr:rowOff>148261</xdr:rowOff>
    </xdr:from>
    <xdr:to>
      <xdr:col>17</xdr:col>
      <xdr:colOff>337610</xdr:colOff>
      <xdr:row>12</xdr:row>
      <xdr:rowOff>85020</xdr:rowOff>
    </xdr:to>
    <xdr:sp macro="" textlink="">
      <xdr:nvSpPr>
        <xdr:cNvPr id="85" name="86 Elipse"/>
        <xdr:cNvSpPr>
          <a:spLocks noChangeArrowheads="1"/>
        </xdr:cNvSpPr>
      </xdr:nvSpPr>
      <xdr:spPr bwMode="auto">
        <a:xfrm>
          <a:off x="12967150" y="931428"/>
          <a:ext cx="1573293" cy="1651259"/>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marL="0" indent="0" algn="ctr" rtl="0" fontAlgn="base"/>
          <a:r>
            <a:rPr lang="es-CO" sz="1100" b="1" i="0" baseline="0">
              <a:solidFill>
                <a:schemeClr val="dk1"/>
              </a:solidFill>
              <a:latin typeface="Berlin Sans FB Demi" pitchFamily="34" charset="0"/>
              <a:ea typeface="+mn-ea"/>
              <a:cs typeface="+mn-cs"/>
            </a:rPr>
            <a:t>Paso 5.7 Establecer el Costo Beneficio (ACB) </a:t>
          </a:r>
        </a:p>
      </xdr:txBody>
    </xdr:sp>
    <xdr:clientData/>
  </xdr:twoCellAnchor>
  <xdr:twoCellAnchor>
    <xdr:from>
      <xdr:col>13</xdr:col>
      <xdr:colOff>419389</xdr:colOff>
      <xdr:row>6</xdr:row>
      <xdr:rowOff>70256</xdr:rowOff>
    </xdr:from>
    <xdr:to>
      <xdr:col>13</xdr:col>
      <xdr:colOff>979682</xdr:colOff>
      <xdr:row>9</xdr:row>
      <xdr:rowOff>160200</xdr:rowOff>
    </xdr:to>
    <xdr:sp macro="" textlink="">
      <xdr:nvSpPr>
        <xdr:cNvPr id="86" name="87 Flecha derecha"/>
        <xdr:cNvSpPr>
          <a:spLocks noChangeArrowheads="1"/>
        </xdr:cNvSpPr>
      </xdr:nvSpPr>
      <xdr:spPr bwMode="auto">
        <a:xfrm>
          <a:off x="10716972" y="1424923"/>
          <a:ext cx="560293" cy="661444"/>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clientData/>
  </xdr:twoCellAnchor>
  <xdr:twoCellAnchor>
    <xdr:from>
      <xdr:col>14</xdr:col>
      <xdr:colOff>763589</xdr:colOff>
      <xdr:row>6</xdr:row>
      <xdr:rowOff>71220</xdr:rowOff>
    </xdr:from>
    <xdr:to>
      <xdr:col>15</xdr:col>
      <xdr:colOff>379132</xdr:colOff>
      <xdr:row>9</xdr:row>
      <xdr:rowOff>161164</xdr:rowOff>
    </xdr:to>
    <xdr:sp macro="" textlink="">
      <xdr:nvSpPr>
        <xdr:cNvPr id="87" name="87 Flecha derecha"/>
        <xdr:cNvSpPr>
          <a:spLocks noChangeArrowheads="1"/>
        </xdr:cNvSpPr>
      </xdr:nvSpPr>
      <xdr:spPr bwMode="auto">
        <a:xfrm>
          <a:off x="12616922" y="1425887"/>
          <a:ext cx="493960" cy="661444"/>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clientData/>
  </xdr:twoCellAnchor>
  <xdr:twoCellAnchor>
    <xdr:from>
      <xdr:col>21</xdr:col>
      <xdr:colOff>11906</xdr:colOff>
      <xdr:row>392</xdr:row>
      <xdr:rowOff>138112</xdr:rowOff>
    </xdr:from>
    <xdr:to>
      <xdr:col>22</xdr:col>
      <xdr:colOff>33338</xdr:colOff>
      <xdr:row>415</xdr:row>
      <xdr:rowOff>27214</xdr:rowOff>
    </xdr:to>
    <xdr:sp macro="" textlink="">
      <xdr:nvSpPr>
        <xdr:cNvPr id="88" name="87 Rectángulo"/>
        <xdr:cNvSpPr/>
      </xdr:nvSpPr>
      <xdr:spPr>
        <a:xfrm>
          <a:off x="16839406" y="12658195"/>
          <a:ext cx="783432" cy="4810352"/>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392</xdr:row>
      <xdr:rowOff>228600</xdr:rowOff>
    </xdr:from>
    <xdr:to>
      <xdr:col>2</xdr:col>
      <xdr:colOff>9527</xdr:colOff>
      <xdr:row>415</xdr:row>
      <xdr:rowOff>13606</xdr:rowOff>
    </xdr:to>
    <xdr:sp macro="" textlink="">
      <xdr:nvSpPr>
        <xdr:cNvPr id="89" name="88 Rectángulo">
          <a:hlinkClick xmlns:r="http://schemas.openxmlformats.org/officeDocument/2006/relationships" r:id="rId1"/>
        </xdr:cNvPr>
        <xdr:cNvSpPr/>
      </xdr:nvSpPr>
      <xdr:spPr>
        <a:xfrm>
          <a:off x="376767" y="12748683"/>
          <a:ext cx="775760" cy="470625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420</xdr:row>
      <xdr:rowOff>190500</xdr:rowOff>
    </xdr:from>
    <xdr:to>
      <xdr:col>2</xdr:col>
      <xdr:colOff>19053</xdr:colOff>
      <xdr:row>434</xdr:row>
      <xdr:rowOff>19050</xdr:rowOff>
    </xdr:to>
    <xdr:sp macro="" textlink="">
      <xdr:nvSpPr>
        <xdr:cNvPr id="90" name="89 Rectángulo">
          <a:hlinkClick xmlns:r="http://schemas.openxmlformats.org/officeDocument/2006/relationships" r:id="rId1"/>
        </xdr:cNvPr>
        <xdr:cNvSpPr/>
      </xdr:nvSpPr>
      <xdr:spPr>
        <a:xfrm>
          <a:off x="376768" y="18721917"/>
          <a:ext cx="785285" cy="337396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16</xdr:col>
      <xdr:colOff>23812</xdr:colOff>
      <xdr:row>420</xdr:row>
      <xdr:rowOff>178593</xdr:rowOff>
    </xdr:from>
    <xdr:to>
      <xdr:col>17</xdr:col>
      <xdr:colOff>154781</xdr:colOff>
      <xdr:row>434</xdr:row>
      <xdr:rowOff>45243</xdr:rowOff>
    </xdr:to>
    <xdr:sp macro="" textlink="">
      <xdr:nvSpPr>
        <xdr:cNvPr id="91" name="90 Rectángulo"/>
        <xdr:cNvSpPr/>
      </xdr:nvSpPr>
      <xdr:spPr>
        <a:xfrm>
          <a:off x="13570479" y="18710010"/>
          <a:ext cx="787135" cy="341206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16</xdr:col>
      <xdr:colOff>11641</xdr:colOff>
      <xdr:row>369</xdr:row>
      <xdr:rowOff>51065</xdr:rowOff>
    </xdr:from>
    <xdr:to>
      <xdr:col>17</xdr:col>
      <xdr:colOff>256911</xdr:colOff>
      <xdr:row>388</xdr:row>
      <xdr:rowOff>94986</xdr:rowOff>
    </xdr:to>
    <xdr:sp macro="" textlink="">
      <xdr:nvSpPr>
        <xdr:cNvPr id="92" name="91 Rectángulo"/>
        <xdr:cNvSpPr/>
      </xdr:nvSpPr>
      <xdr:spPr>
        <a:xfrm>
          <a:off x="13558308" y="7110148"/>
          <a:ext cx="901436" cy="462650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369</xdr:row>
      <xdr:rowOff>0</xdr:rowOff>
    </xdr:from>
    <xdr:to>
      <xdr:col>2</xdr:col>
      <xdr:colOff>9527</xdr:colOff>
      <xdr:row>388</xdr:row>
      <xdr:rowOff>28576</xdr:rowOff>
    </xdr:to>
    <xdr:sp macro="" textlink="">
      <xdr:nvSpPr>
        <xdr:cNvPr id="93" name="92 Rectángulo">
          <a:hlinkClick xmlns:r="http://schemas.openxmlformats.org/officeDocument/2006/relationships" r:id="rId1"/>
        </xdr:cNvPr>
        <xdr:cNvSpPr/>
      </xdr:nvSpPr>
      <xdr:spPr>
        <a:xfrm>
          <a:off x="376767" y="7059083"/>
          <a:ext cx="775760" cy="461116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793751</xdr:colOff>
      <xdr:row>439</xdr:row>
      <xdr:rowOff>183173</xdr:rowOff>
    </xdr:from>
    <xdr:to>
      <xdr:col>3</xdr:col>
      <xdr:colOff>17588</xdr:colOff>
      <xdr:row>451</xdr:row>
      <xdr:rowOff>23812</xdr:rowOff>
    </xdr:to>
    <xdr:sp macro="" textlink="">
      <xdr:nvSpPr>
        <xdr:cNvPr id="94" name="93 Rectángulo">
          <a:hlinkClick xmlns:r="http://schemas.openxmlformats.org/officeDocument/2006/relationships" r:id="rId2"/>
        </xdr:cNvPr>
        <xdr:cNvSpPr/>
      </xdr:nvSpPr>
      <xdr:spPr>
        <a:xfrm>
          <a:off x="1132418" y="23572340"/>
          <a:ext cx="864253" cy="329080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13</xdr:col>
      <xdr:colOff>7449</xdr:colOff>
      <xdr:row>440</xdr:row>
      <xdr:rowOff>5375</xdr:rowOff>
    </xdr:from>
    <xdr:to>
      <xdr:col>13</xdr:col>
      <xdr:colOff>746857</xdr:colOff>
      <xdr:row>451</xdr:row>
      <xdr:rowOff>1</xdr:rowOff>
    </xdr:to>
    <xdr:sp macro="" textlink="">
      <xdr:nvSpPr>
        <xdr:cNvPr id="95" name="94 Rectángulo"/>
        <xdr:cNvSpPr/>
      </xdr:nvSpPr>
      <xdr:spPr>
        <a:xfrm>
          <a:off x="10305032" y="23637958"/>
          <a:ext cx="739408" cy="320137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690560</xdr:colOff>
      <xdr:row>4</xdr:row>
      <xdr:rowOff>104779</xdr:rowOff>
    </xdr:from>
    <xdr:to>
      <xdr:col>14</xdr:col>
      <xdr:colOff>250031</xdr:colOff>
      <xdr:row>12</xdr:row>
      <xdr:rowOff>38103</xdr:rowOff>
    </xdr:to>
    <xdr:grpSp>
      <xdr:nvGrpSpPr>
        <xdr:cNvPr id="2" name="1 Grupo"/>
        <xdr:cNvGrpSpPr/>
      </xdr:nvGrpSpPr>
      <xdr:grpSpPr>
        <a:xfrm>
          <a:off x="1595435" y="1057279"/>
          <a:ext cx="9798846" cy="1457324"/>
          <a:chOff x="333044" y="4689722"/>
          <a:chExt cx="4554934" cy="968289"/>
        </a:xfrm>
      </xdr:grpSpPr>
      <xdr:sp macro="" textlink="">
        <xdr:nvSpPr>
          <xdr:cNvPr id="3" name="84 Elipse"/>
          <xdr:cNvSpPr>
            <a:spLocks noChangeArrowheads="1"/>
          </xdr:cNvSpPr>
        </xdr:nvSpPr>
        <xdr:spPr bwMode="auto">
          <a:xfrm>
            <a:off x="333044" y="4734086"/>
            <a:ext cx="934001"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400" b="1" i="0" baseline="0">
                <a:solidFill>
                  <a:schemeClr val="dk1"/>
                </a:solidFill>
                <a:latin typeface="Berlin Sans FB Demi" pitchFamily="34" charset="0"/>
                <a:ea typeface="+mn-ea"/>
                <a:cs typeface="+mn-cs"/>
              </a:rPr>
              <a:t>Paso  6.1.</a:t>
            </a:r>
            <a:r>
              <a:rPr lang="es-CO" sz="1400" b="0" i="0" baseline="0">
                <a:solidFill>
                  <a:schemeClr val="dk1"/>
                </a:solidFill>
                <a:latin typeface="Berlin Sans FB Demi" pitchFamily="34" charset="0"/>
                <a:ea typeface="+mn-ea"/>
                <a:cs typeface="+mn-cs"/>
              </a:rPr>
              <a:t> </a:t>
            </a:r>
            <a:r>
              <a:rPr lang="es-CO" sz="1400" b="1" i="0" baseline="0">
                <a:solidFill>
                  <a:schemeClr val="dk1"/>
                </a:solidFill>
                <a:latin typeface="Berlin Sans FB Demi" pitchFamily="34" charset="0"/>
                <a:ea typeface="+mn-ea"/>
                <a:cs typeface="+mn-cs"/>
              </a:rPr>
              <a:t> Definición Marco Institucional Del Proyecto</a:t>
            </a:r>
            <a:endParaRPr lang="es-CO" sz="1400" b="0" i="0" baseline="0">
              <a:solidFill>
                <a:schemeClr val="dk1"/>
              </a:solidFill>
              <a:latin typeface="Berlin Sans FB Demi" pitchFamily="34" charset="0"/>
              <a:ea typeface="+mn-ea"/>
              <a:cs typeface="+mn-cs"/>
            </a:endParaRPr>
          </a:p>
          <a:p>
            <a:pPr rtl="0" fontAlgn="base"/>
            <a:endParaRPr lang="es-CO" sz="1100" b="0" i="0" baseline="0">
              <a:solidFill>
                <a:schemeClr val="dk1"/>
              </a:solidFill>
              <a:latin typeface="+mn-lt"/>
              <a:ea typeface="+mn-ea"/>
              <a:cs typeface="+mn-cs"/>
            </a:endParaRPr>
          </a:p>
        </xdr:txBody>
      </xdr:sp>
      <xdr:sp macro="" textlink="">
        <xdr:nvSpPr>
          <xdr:cNvPr id="4" name="85 Elipse"/>
          <xdr:cNvSpPr>
            <a:spLocks noChangeArrowheads="1"/>
          </xdr:cNvSpPr>
        </xdr:nvSpPr>
        <xdr:spPr bwMode="auto">
          <a:xfrm>
            <a:off x="2699040" y="4715032"/>
            <a:ext cx="934001"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a:r>
              <a:rPr lang="es-CO" sz="1400" b="1" i="0" baseline="0">
                <a:solidFill>
                  <a:schemeClr val="dk1"/>
                </a:solidFill>
                <a:latin typeface="Berlin Sans FB Demi" pitchFamily="34" charset="0"/>
                <a:ea typeface="+mn-ea"/>
                <a:cs typeface="+mn-cs"/>
              </a:rPr>
              <a:t>Paso  6.3. Modalidad Institucional En Ejecución .</a:t>
            </a:r>
            <a:endParaRPr lang="es-CO" sz="1800" b="1">
              <a:latin typeface="Berlin Sans FB Demi" pitchFamily="34" charset="0"/>
            </a:endParaRPr>
          </a:p>
        </xdr:txBody>
      </xdr:sp>
      <xdr:sp macro="" textlink="">
        <xdr:nvSpPr>
          <xdr:cNvPr id="5" name="86 Elipse"/>
          <xdr:cNvSpPr>
            <a:spLocks noChangeArrowheads="1"/>
          </xdr:cNvSpPr>
        </xdr:nvSpPr>
        <xdr:spPr bwMode="auto">
          <a:xfrm>
            <a:off x="3946444" y="4689722"/>
            <a:ext cx="941534"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400" b="1" i="0" baseline="0">
                <a:solidFill>
                  <a:schemeClr val="dk1"/>
                </a:solidFill>
                <a:latin typeface="Berlin Sans FB Demi" pitchFamily="34" charset="0"/>
                <a:ea typeface="+mn-ea"/>
                <a:cs typeface="+mn-cs"/>
              </a:rPr>
              <a:t>Paso 6.4.  Modalidad Institucional En La Operación</a:t>
            </a:r>
            <a:endParaRPr lang="es-CO" sz="1400" b="0" i="0" baseline="0">
              <a:solidFill>
                <a:schemeClr val="dk1"/>
              </a:solidFill>
              <a:latin typeface="Berlin Sans FB Demi" pitchFamily="34" charset="0"/>
              <a:ea typeface="+mn-ea"/>
              <a:cs typeface="+mn-cs"/>
            </a:endParaRPr>
          </a:p>
        </xdr:txBody>
      </xdr:sp>
      <xdr:sp macro="" textlink="">
        <xdr:nvSpPr>
          <xdr:cNvPr id="6" name="90 Flecha derecha"/>
          <xdr:cNvSpPr>
            <a:spLocks noChangeArrowheads="1"/>
          </xdr:cNvSpPr>
        </xdr:nvSpPr>
        <xdr:spPr bwMode="auto">
          <a:xfrm>
            <a:off x="1262584" y="4981738"/>
            <a:ext cx="271162"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sp macro="" textlink="">
        <xdr:nvSpPr>
          <xdr:cNvPr id="7" name="87 Flecha derecha"/>
          <xdr:cNvSpPr>
            <a:spLocks noChangeArrowheads="1"/>
          </xdr:cNvSpPr>
        </xdr:nvSpPr>
        <xdr:spPr bwMode="auto">
          <a:xfrm>
            <a:off x="2416301" y="5005469"/>
            <a:ext cx="271162"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1</xdr:col>
      <xdr:colOff>57150</xdr:colOff>
      <xdr:row>3</xdr:row>
      <xdr:rowOff>57150</xdr:rowOff>
    </xdr:from>
    <xdr:to>
      <xdr:col>2</xdr:col>
      <xdr:colOff>638175</xdr:colOff>
      <xdr:row>14</xdr:row>
      <xdr:rowOff>19049</xdr:rowOff>
    </xdr:to>
    <xdr:sp macro="" textlink="">
      <xdr:nvSpPr>
        <xdr:cNvPr id="8" name="7 Rectángulo redondeado"/>
        <xdr:cNvSpPr/>
      </xdr:nvSpPr>
      <xdr:spPr>
        <a:xfrm>
          <a:off x="142875" y="457200"/>
          <a:ext cx="1381125"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algn="ctr"/>
          <a:r>
            <a:rPr lang="es-CO" sz="1800" b="1">
              <a:solidFill>
                <a:sysClr val="windowText" lastClr="000000"/>
              </a:solidFill>
              <a:latin typeface="Arial Narrow" pitchFamily="34" charset="0"/>
            </a:rPr>
            <a:t>6. ESQUEMA INSTITUCIONAL Y LEGAL</a:t>
          </a:r>
        </a:p>
      </xdr:txBody>
    </xdr:sp>
    <xdr:clientData/>
  </xdr:twoCellAnchor>
  <xdr:twoCellAnchor>
    <xdr:from>
      <xdr:col>14</xdr:col>
      <xdr:colOff>0</xdr:colOff>
      <xdr:row>23</xdr:row>
      <xdr:rowOff>161924</xdr:rowOff>
    </xdr:from>
    <xdr:to>
      <xdr:col>15</xdr:col>
      <xdr:colOff>295276</xdr:colOff>
      <xdr:row>31</xdr:row>
      <xdr:rowOff>38100</xdr:rowOff>
    </xdr:to>
    <xdr:sp macro="" textlink="">
      <xdr:nvSpPr>
        <xdr:cNvPr id="10" name="9 Rectángulo"/>
        <xdr:cNvSpPr/>
      </xdr:nvSpPr>
      <xdr:spPr>
        <a:xfrm>
          <a:off x="11115675" y="4829174"/>
          <a:ext cx="781051" cy="354330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23</xdr:row>
      <xdr:rowOff>190499</xdr:rowOff>
    </xdr:from>
    <xdr:to>
      <xdr:col>2</xdr:col>
      <xdr:colOff>9527</xdr:colOff>
      <xdr:row>31</xdr:row>
      <xdr:rowOff>0</xdr:rowOff>
    </xdr:to>
    <xdr:sp macro="" textlink="">
      <xdr:nvSpPr>
        <xdr:cNvPr id="11" name="10 Rectángulo">
          <a:hlinkClick xmlns:r="http://schemas.openxmlformats.org/officeDocument/2006/relationships" r:id="rId1"/>
        </xdr:cNvPr>
        <xdr:cNvSpPr/>
      </xdr:nvSpPr>
      <xdr:spPr>
        <a:xfrm>
          <a:off x="123825" y="4857749"/>
          <a:ext cx="771527" cy="347662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38101</xdr:colOff>
      <xdr:row>45</xdr:row>
      <xdr:rowOff>190500</xdr:rowOff>
    </xdr:from>
    <xdr:to>
      <xdr:col>2</xdr:col>
      <xdr:colOff>19053</xdr:colOff>
      <xdr:row>49</xdr:row>
      <xdr:rowOff>19050</xdr:rowOff>
    </xdr:to>
    <xdr:sp macro="" textlink="">
      <xdr:nvSpPr>
        <xdr:cNvPr id="12" name="11 Rectángulo">
          <a:hlinkClick xmlns:r="http://schemas.openxmlformats.org/officeDocument/2006/relationships" r:id="rId1"/>
        </xdr:cNvPr>
        <xdr:cNvSpPr/>
      </xdr:nvSpPr>
      <xdr:spPr>
        <a:xfrm>
          <a:off x="123826" y="15849600"/>
          <a:ext cx="781052" cy="16668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0</xdr:colOff>
      <xdr:row>46</xdr:row>
      <xdr:rowOff>0</xdr:rowOff>
    </xdr:from>
    <xdr:to>
      <xdr:col>15</xdr:col>
      <xdr:colOff>295276</xdr:colOff>
      <xdr:row>49</xdr:row>
      <xdr:rowOff>9525</xdr:rowOff>
    </xdr:to>
    <xdr:sp macro="" textlink="">
      <xdr:nvSpPr>
        <xdr:cNvPr id="13" name="12 Rectángulo"/>
        <xdr:cNvSpPr/>
      </xdr:nvSpPr>
      <xdr:spPr>
        <a:xfrm>
          <a:off x="11115675" y="15859125"/>
          <a:ext cx="781051" cy="164782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38101</xdr:colOff>
      <xdr:row>53</xdr:row>
      <xdr:rowOff>1</xdr:rowOff>
    </xdr:from>
    <xdr:to>
      <xdr:col>2</xdr:col>
      <xdr:colOff>19053</xdr:colOff>
      <xdr:row>56</xdr:row>
      <xdr:rowOff>11907</xdr:rowOff>
    </xdr:to>
    <xdr:sp macro="" textlink="">
      <xdr:nvSpPr>
        <xdr:cNvPr id="14" name="13 Rectángulo">
          <a:hlinkClick xmlns:r="http://schemas.openxmlformats.org/officeDocument/2006/relationships" r:id="rId1"/>
        </xdr:cNvPr>
        <xdr:cNvSpPr/>
      </xdr:nvSpPr>
      <xdr:spPr>
        <a:xfrm>
          <a:off x="123826" y="18316576"/>
          <a:ext cx="781052" cy="126920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35719</xdr:colOff>
      <xdr:row>53</xdr:row>
      <xdr:rowOff>0</xdr:rowOff>
    </xdr:from>
    <xdr:to>
      <xdr:col>15</xdr:col>
      <xdr:colOff>330995</xdr:colOff>
      <xdr:row>56</xdr:row>
      <xdr:rowOff>35719</xdr:rowOff>
    </xdr:to>
    <xdr:sp macro="" textlink="">
      <xdr:nvSpPr>
        <xdr:cNvPr id="15" name="14 Rectángulo"/>
        <xdr:cNvSpPr/>
      </xdr:nvSpPr>
      <xdr:spPr>
        <a:xfrm>
          <a:off x="11151394" y="18316575"/>
          <a:ext cx="781051" cy="1293019"/>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5</xdr:col>
      <xdr:colOff>665125</xdr:colOff>
      <xdr:row>4</xdr:row>
      <xdr:rowOff>95248</xdr:rowOff>
    </xdr:from>
    <xdr:to>
      <xdr:col>7</xdr:col>
      <xdr:colOff>452437</xdr:colOff>
      <xdr:row>11</xdr:row>
      <xdr:rowOff>152302</xdr:rowOff>
    </xdr:to>
    <xdr:sp macro="" textlink="">
      <xdr:nvSpPr>
        <xdr:cNvPr id="16" name="86 Elipse"/>
        <xdr:cNvSpPr>
          <a:spLocks noChangeArrowheads="1"/>
        </xdr:cNvSpPr>
      </xdr:nvSpPr>
      <xdr:spPr bwMode="auto">
        <a:xfrm>
          <a:off x="4141750" y="685798"/>
          <a:ext cx="1873287" cy="1390554"/>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400" b="1" i="0" baseline="0">
              <a:solidFill>
                <a:schemeClr val="dk1"/>
              </a:solidFill>
              <a:latin typeface="Berlin Sans FB Demi" pitchFamily="34" charset="0"/>
              <a:ea typeface="+mn-ea"/>
              <a:cs typeface="+mn-cs"/>
            </a:rPr>
            <a:t>Paso 6.2.  Analisis del Marco Legal.</a:t>
          </a:r>
          <a:endParaRPr lang="es-CO" sz="1400" b="0" i="0" baseline="0">
            <a:solidFill>
              <a:schemeClr val="dk1"/>
            </a:solidFill>
            <a:latin typeface="Berlin Sans FB Demi" pitchFamily="34" charset="0"/>
            <a:ea typeface="+mn-ea"/>
            <a:cs typeface="+mn-cs"/>
          </a:endParaRPr>
        </a:p>
      </xdr:txBody>
    </xdr:sp>
    <xdr:clientData/>
  </xdr:twoCellAnchor>
  <xdr:twoCellAnchor>
    <xdr:from>
      <xdr:col>11</xdr:col>
      <xdr:colOff>95249</xdr:colOff>
      <xdr:row>6</xdr:row>
      <xdr:rowOff>177558</xdr:rowOff>
    </xdr:from>
    <xdr:to>
      <xdr:col>11</xdr:col>
      <xdr:colOff>699221</xdr:colOff>
      <xdr:row>9</xdr:row>
      <xdr:rowOff>150811</xdr:rowOff>
    </xdr:to>
    <xdr:sp macro="" textlink="">
      <xdr:nvSpPr>
        <xdr:cNvPr id="17" name="87 Flecha derecha"/>
        <xdr:cNvSpPr>
          <a:spLocks noChangeArrowheads="1"/>
        </xdr:cNvSpPr>
      </xdr:nvSpPr>
      <xdr:spPr bwMode="auto">
        <a:xfrm>
          <a:off x="8705849" y="1149108"/>
          <a:ext cx="603972" cy="544753"/>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clientData/>
  </xdr:twoCellAnchor>
  <xdr:twoCellAnchor>
    <xdr:from>
      <xdr:col>14</xdr:col>
      <xdr:colOff>0</xdr:colOff>
      <xdr:row>34</xdr:row>
      <xdr:rowOff>161924</xdr:rowOff>
    </xdr:from>
    <xdr:to>
      <xdr:col>15</xdr:col>
      <xdr:colOff>295276</xdr:colOff>
      <xdr:row>43</xdr:row>
      <xdr:rowOff>38100</xdr:rowOff>
    </xdr:to>
    <xdr:sp macro="" textlink="">
      <xdr:nvSpPr>
        <xdr:cNvPr id="18" name="17 Rectángulo"/>
        <xdr:cNvSpPr/>
      </xdr:nvSpPr>
      <xdr:spPr>
        <a:xfrm>
          <a:off x="11115675" y="9153524"/>
          <a:ext cx="781051" cy="608647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34</xdr:row>
      <xdr:rowOff>190499</xdr:rowOff>
    </xdr:from>
    <xdr:to>
      <xdr:col>2</xdr:col>
      <xdr:colOff>9527</xdr:colOff>
      <xdr:row>43</xdr:row>
      <xdr:rowOff>0</xdr:rowOff>
    </xdr:to>
    <xdr:sp macro="" textlink="">
      <xdr:nvSpPr>
        <xdr:cNvPr id="19" name="18 Rectángulo">
          <a:hlinkClick xmlns:r="http://schemas.openxmlformats.org/officeDocument/2006/relationships" r:id="rId1"/>
        </xdr:cNvPr>
        <xdr:cNvSpPr/>
      </xdr:nvSpPr>
      <xdr:spPr>
        <a:xfrm>
          <a:off x="123825" y="9182099"/>
          <a:ext cx="771527" cy="601980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xdr:col>
      <xdr:colOff>11906</xdr:colOff>
      <xdr:row>17</xdr:row>
      <xdr:rowOff>107156</xdr:rowOff>
    </xdr:from>
    <xdr:to>
      <xdr:col>16</xdr:col>
      <xdr:colOff>47625</xdr:colOff>
      <xdr:row>19</xdr:row>
      <xdr:rowOff>85724</xdr:rowOff>
    </xdr:to>
    <xdr:sp macro="" textlink="">
      <xdr:nvSpPr>
        <xdr:cNvPr id="20" name="19 Rectángulo"/>
        <xdr:cNvSpPr/>
      </xdr:nvSpPr>
      <xdr:spPr>
        <a:xfrm>
          <a:off x="97631" y="3612356"/>
          <a:ext cx="11932444" cy="302418"/>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a:t>
          </a:r>
          <a:r>
            <a:rPr lang="es-CO" sz="1100" b="1">
              <a:solidFill>
                <a:schemeClr val="lt1"/>
              </a:solidFill>
              <a:latin typeface="+mn-lt"/>
              <a:ea typeface="+mn-ea"/>
              <a:cs typeface="+mn-cs"/>
            </a:rPr>
            <a:t> </a:t>
          </a:r>
          <a:r>
            <a:rPr lang="es-CO" sz="1050" b="1">
              <a:solidFill>
                <a:schemeClr val="bg1"/>
              </a:solidFill>
              <a:latin typeface="Berlin Sans FB Demi" pitchFamily="34" charset="0"/>
              <a:ea typeface="+mn-ea"/>
              <a:cs typeface="+mn-cs"/>
            </a:rPr>
            <a:t>ESQUEMA INSTITUCIONAL Y LEGAL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6</xdr:col>
      <xdr:colOff>123825</xdr:colOff>
      <xdr:row>12</xdr:row>
      <xdr:rowOff>133350</xdr:rowOff>
    </xdr:from>
    <xdr:to>
      <xdr:col>9</xdr:col>
      <xdr:colOff>566208</xdr:colOff>
      <xdr:row>14</xdr:row>
      <xdr:rowOff>70909</xdr:rowOff>
    </xdr:to>
    <xdr:sp macro="" textlink="">
      <xdr:nvSpPr>
        <xdr:cNvPr id="21" name="20 Rectángulo">
          <a:hlinkClick xmlns:r="http://schemas.openxmlformats.org/officeDocument/2006/relationships" r:id="rId2"/>
        </xdr:cNvPr>
        <xdr:cNvSpPr/>
      </xdr:nvSpPr>
      <xdr:spPr>
        <a:xfrm>
          <a:off x="4733925" y="2247900"/>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0</xdr:colOff>
      <xdr:row>3</xdr:row>
      <xdr:rowOff>114301</xdr:rowOff>
    </xdr:from>
    <xdr:to>
      <xdr:col>8</xdr:col>
      <xdr:colOff>619126</xdr:colOff>
      <xdr:row>12</xdr:row>
      <xdr:rowOff>38101</xdr:rowOff>
    </xdr:to>
    <xdr:grpSp>
      <xdr:nvGrpSpPr>
        <xdr:cNvPr id="2" name="1 Grupo"/>
        <xdr:cNvGrpSpPr/>
      </xdr:nvGrpSpPr>
      <xdr:grpSpPr>
        <a:xfrm>
          <a:off x="2628900" y="876301"/>
          <a:ext cx="5267326" cy="1638300"/>
          <a:chOff x="352425" y="4762500"/>
          <a:chExt cx="2533650" cy="942975"/>
        </a:xfrm>
      </xdr:grpSpPr>
      <xdr:sp macro="" textlink="">
        <xdr:nvSpPr>
          <xdr:cNvPr id="3" name="84 Elipse"/>
          <xdr:cNvSpPr>
            <a:spLocks noChangeArrowheads="1"/>
          </xdr:cNvSpPr>
        </xdr:nvSpPr>
        <xdr:spPr bwMode="auto">
          <a:xfrm>
            <a:off x="352425" y="478155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400" b="1" i="0" baseline="0">
                <a:solidFill>
                  <a:schemeClr val="dk1"/>
                </a:solidFill>
                <a:latin typeface="Berlin Sans FB Demi" pitchFamily="34" charset="0"/>
                <a:ea typeface="+mn-ea"/>
                <a:cs typeface="+mn-cs"/>
              </a:rPr>
              <a:t>Paso 7.1. Establecer El Flujo Financiero Del Proyecto</a:t>
            </a:r>
            <a:endParaRPr lang="es-CO" sz="1800">
              <a:latin typeface="Berlin Sans FB Demi" pitchFamily="34" charset="0"/>
            </a:endParaRPr>
          </a:p>
        </xdr:txBody>
      </xdr:sp>
      <xdr:sp macro="" textlink="">
        <xdr:nvSpPr>
          <xdr:cNvPr id="4" name="85 Elipse"/>
          <xdr:cNvSpPr>
            <a:spLocks noChangeArrowheads="1"/>
          </xdr:cNvSpPr>
        </xdr:nvSpPr>
        <xdr:spPr bwMode="auto">
          <a:xfrm>
            <a:off x="1704975" y="4762500"/>
            <a:ext cx="1181100" cy="923925"/>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400" b="1" i="0" baseline="0">
                <a:solidFill>
                  <a:schemeClr val="dk1"/>
                </a:solidFill>
                <a:latin typeface="Berlin Sans FB Demi" pitchFamily="34" charset="0"/>
                <a:ea typeface="+mn-ea"/>
                <a:cs typeface="+mn-cs"/>
              </a:rPr>
              <a:t>Paso 7.2. Establecer Fuente y Esquema De Financiación</a:t>
            </a:r>
            <a:endParaRPr lang="es-CO" sz="1800">
              <a:latin typeface="Berlin Sans FB Demi" pitchFamily="34" charset="0"/>
            </a:endParaRPr>
          </a:p>
        </xdr:txBody>
      </xdr:sp>
      <xdr:sp macro="" textlink="">
        <xdr:nvSpPr>
          <xdr:cNvPr id="5" name="90 Flecha derecha"/>
          <xdr:cNvSpPr>
            <a:spLocks noChangeArrowheads="1"/>
          </xdr:cNvSpPr>
        </xdr:nvSpPr>
        <xdr:spPr bwMode="auto">
          <a:xfrm>
            <a:off x="1457325" y="5029200"/>
            <a:ext cx="342900"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1</xdr:col>
      <xdr:colOff>57150</xdr:colOff>
      <xdr:row>3</xdr:row>
      <xdr:rowOff>57150</xdr:rowOff>
    </xdr:from>
    <xdr:to>
      <xdr:col>2</xdr:col>
      <xdr:colOff>638175</xdr:colOff>
      <xdr:row>14</xdr:row>
      <xdr:rowOff>19049</xdr:rowOff>
    </xdr:to>
    <xdr:sp macro="" textlink="">
      <xdr:nvSpPr>
        <xdr:cNvPr id="6" name="5 Rectángulo redondeado"/>
        <xdr:cNvSpPr/>
      </xdr:nvSpPr>
      <xdr:spPr>
        <a:xfrm>
          <a:off x="209550" y="457200"/>
          <a:ext cx="1381125"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1800" b="1">
              <a:solidFill>
                <a:sysClr val="windowText" lastClr="000000"/>
              </a:solidFill>
              <a:latin typeface="Arial Narrow" pitchFamily="34" charset="0"/>
              <a:ea typeface="+mn-ea"/>
              <a:cs typeface="+mn-cs"/>
            </a:rPr>
            <a:t>7.  FINANCIACIÓN</a:t>
          </a:r>
        </a:p>
      </xdr:txBody>
    </xdr:sp>
    <xdr:clientData/>
  </xdr:twoCellAnchor>
  <xdr:twoCellAnchor>
    <xdr:from>
      <xdr:col>1</xdr:col>
      <xdr:colOff>38101</xdr:colOff>
      <xdr:row>57</xdr:row>
      <xdr:rowOff>0</xdr:rowOff>
    </xdr:from>
    <xdr:to>
      <xdr:col>2</xdr:col>
      <xdr:colOff>19053</xdr:colOff>
      <xdr:row>75</xdr:row>
      <xdr:rowOff>0</xdr:rowOff>
    </xdr:to>
    <xdr:sp macro="" textlink="">
      <xdr:nvSpPr>
        <xdr:cNvPr id="8" name="7 Rectángulo">
          <a:hlinkClick xmlns:r="http://schemas.openxmlformats.org/officeDocument/2006/relationships" r:id="rId1"/>
        </xdr:cNvPr>
        <xdr:cNvSpPr/>
      </xdr:nvSpPr>
      <xdr:spPr>
        <a:xfrm>
          <a:off x="190501" y="25222200"/>
          <a:ext cx="781052" cy="75438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0">
              <a:solidFill>
                <a:schemeClr val="bg1"/>
              </a:solidFill>
              <a:latin typeface="Berlin Sans FB Demi" pitchFamily="34" charset="0"/>
              <a:ea typeface="+mn-ea"/>
              <a:cs typeface="+mn-cs"/>
            </a:rPr>
            <a:t>VER GUÍA </a:t>
          </a:r>
          <a:r>
            <a:rPr lang="es-CO" sz="600" b="0">
              <a:solidFill>
                <a:schemeClr val="bg1"/>
              </a:solidFill>
              <a:latin typeface="Berlin Sans FB Demi" pitchFamily="34" charset="0"/>
              <a:ea typeface="+mn-ea"/>
              <a:cs typeface="+mn-cs"/>
            </a:rPr>
            <a:t>FORMULACIÓN</a:t>
          </a:r>
        </a:p>
      </xdr:txBody>
    </xdr:sp>
    <xdr:clientData/>
  </xdr:twoCellAnchor>
  <xdr:twoCellAnchor>
    <xdr:from>
      <xdr:col>8</xdr:col>
      <xdr:colOff>1156447</xdr:colOff>
      <xdr:row>56</xdr:row>
      <xdr:rowOff>219075</xdr:rowOff>
    </xdr:from>
    <xdr:to>
      <xdr:col>9</xdr:col>
      <xdr:colOff>908798</xdr:colOff>
      <xdr:row>74</xdr:row>
      <xdr:rowOff>375398</xdr:rowOff>
    </xdr:to>
    <xdr:sp macro="" textlink="">
      <xdr:nvSpPr>
        <xdr:cNvPr id="9" name="8 Rectángulo"/>
        <xdr:cNvSpPr/>
      </xdr:nvSpPr>
      <xdr:spPr>
        <a:xfrm>
          <a:off x="8357347" y="18573750"/>
          <a:ext cx="923926" cy="9043148"/>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21</xdr:col>
      <xdr:colOff>11906</xdr:colOff>
      <xdr:row>22</xdr:row>
      <xdr:rowOff>266699</xdr:rowOff>
    </xdr:from>
    <xdr:to>
      <xdr:col>22</xdr:col>
      <xdr:colOff>33338</xdr:colOff>
      <xdr:row>51</xdr:row>
      <xdr:rowOff>9525</xdr:rowOff>
    </xdr:to>
    <xdr:sp macro="" textlink="">
      <xdr:nvSpPr>
        <xdr:cNvPr id="10" name="9 Rectángulo"/>
        <xdr:cNvSpPr/>
      </xdr:nvSpPr>
      <xdr:spPr>
        <a:xfrm>
          <a:off x="18738056" y="5495924"/>
          <a:ext cx="897732" cy="1180147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22</xdr:row>
      <xdr:rowOff>228600</xdr:rowOff>
    </xdr:from>
    <xdr:to>
      <xdr:col>2</xdr:col>
      <xdr:colOff>9527</xdr:colOff>
      <xdr:row>54</xdr:row>
      <xdr:rowOff>28575</xdr:rowOff>
    </xdr:to>
    <xdr:sp macro="" textlink="">
      <xdr:nvSpPr>
        <xdr:cNvPr id="11" name="10 Rectángulo">
          <a:hlinkClick xmlns:r="http://schemas.openxmlformats.org/officeDocument/2006/relationships" r:id="rId2"/>
        </xdr:cNvPr>
        <xdr:cNvSpPr/>
      </xdr:nvSpPr>
      <xdr:spPr>
        <a:xfrm>
          <a:off x="190500" y="5076825"/>
          <a:ext cx="771527" cy="194976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7</xdr:col>
      <xdr:colOff>142875</xdr:colOff>
      <xdr:row>12</xdr:row>
      <xdr:rowOff>104775</xdr:rowOff>
    </xdr:from>
    <xdr:to>
      <xdr:col>9</xdr:col>
      <xdr:colOff>718608</xdr:colOff>
      <xdr:row>14</xdr:row>
      <xdr:rowOff>42334</xdr:rowOff>
    </xdr:to>
    <xdr:sp macro="" textlink="">
      <xdr:nvSpPr>
        <xdr:cNvPr id="12" name="11 Rectángulo">
          <a:hlinkClick xmlns:r="http://schemas.openxmlformats.org/officeDocument/2006/relationships" r:id="rId3"/>
        </xdr:cNvPr>
        <xdr:cNvSpPr/>
      </xdr:nvSpPr>
      <xdr:spPr>
        <a:xfrm>
          <a:off x="6172200" y="2219325"/>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xdr:col>
      <xdr:colOff>866776</xdr:colOff>
      <xdr:row>4</xdr:row>
      <xdr:rowOff>66677</xdr:rowOff>
    </xdr:from>
    <xdr:to>
      <xdr:col>6</xdr:col>
      <xdr:colOff>863663</xdr:colOff>
      <xdr:row>12</xdr:row>
      <xdr:rowOff>19051</xdr:rowOff>
    </xdr:to>
    <xdr:sp macro="" textlink="">
      <xdr:nvSpPr>
        <xdr:cNvPr id="2" name="84 Elipse"/>
        <xdr:cNvSpPr>
          <a:spLocks noChangeArrowheads="1"/>
        </xdr:cNvSpPr>
      </xdr:nvSpPr>
      <xdr:spPr bwMode="auto">
        <a:xfrm>
          <a:off x="2857501" y="657227"/>
          <a:ext cx="2892487" cy="1476374"/>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400" b="1" i="0" baseline="0">
              <a:solidFill>
                <a:schemeClr val="dk1"/>
              </a:solidFill>
              <a:latin typeface="Berlin Sans FB Demi" pitchFamily="34" charset="0"/>
              <a:ea typeface="+mn-ea"/>
              <a:cs typeface="+mn-cs"/>
            </a:rPr>
            <a:t>Paso  8.1.     Generar La Estructura Analítica Del Proyecto</a:t>
          </a:r>
          <a:endParaRPr lang="es-CO" sz="1400">
            <a:latin typeface="Berlin Sans FB Demi" pitchFamily="34" charset="0"/>
          </a:endParaRPr>
        </a:p>
        <a:p>
          <a:pPr rtl="0" fontAlgn="base"/>
          <a:endParaRPr lang="es-CO" sz="1100" b="0" i="0" baseline="0">
            <a:solidFill>
              <a:schemeClr val="dk1"/>
            </a:solidFill>
            <a:latin typeface="+mn-lt"/>
            <a:ea typeface="+mn-ea"/>
            <a:cs typeface="+mn-cs"/>
          </a:endParaRPr>
        </a:p>
      </xdr:txBody>
    </xdr:sp>
    <xdr:clientData/>
  </xdr:twoCellAnchor>
  <xdr:twoCellAnchor>
    <xdr:from>
      <xdr:col>1</xdr:col>
      <xdr:colOff>390525</xdr:colOff>
      <xdr:row>3</xdr:row>
      <xdr:rowOff>76200</xdr:rowOff>
    </xdr:from>
    <xdr:to>
      <xdr:col>2</xdr:col>
      <xdr:colOff>971550</xdr:colOff>
      <xdr:row>14</xdr:row>
      <xdr:rowOff>38099</xdr:rowOff>
    </xdr:to>
    <xdr:sp macro="" textlink="">
      <xdr:nvSpPr>
        <xdr:cNvPr id="3" name="2 Rectángulo redondeado"/>
        <xdr:cNvSpPr/>
      </xdr:nvSpPr>
      <xdr:spPr>
        <a:xfrm>
          <a:off x="476250" y="476250"/>
          <a:ext cx="1381125"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8. MARCO LÓGICO</a:t>
          </a:r>
        </a:p>
      </xdr:txBody>
    </xdr:sp>
    <xdr:clientData/>
  </xdr:twoCellAnchor>
  <xdr:twoCellAnchor>
    <xdr:from>
      <xdr:col>0</xdr:col>
      <xdr:colOff>57149</xdr:colOff>
      <xdr:row>15</xdr:row>
      <xdr:rowOff>123825</xdr:rowOff>
    </xdr:from>
    <xdr:to>
      <xdr:col>16</xdr:col>
      <xdr:colOff>28574</xdr:colOff>
      <xdr:row>17</xdr:row>
      <xdr:rowOff>47625</xdr:rowOff>
    </xdr:to>
    <xdr:sp macro="" textlink="">
      <xdr:nvSpPr>
        <xdr:cNvPr id="7" name="6 Rectángulo"/>
        <xdr:cNvSpPr/>
      </xdr:nvSpPr>
      <xdr:spPr>
        <a:xfrm>
          <a:off x="57149" y="2819400"/>
          <a:ext cx="13382625" cy="31432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MARCO</a:t>
          </a:r>
          <a:r>
            <a:rPr lang="es-CO" sz="1050" b="1" baseline="0">
              <a:solidFill>
                <a:schemeClr val="bg1"/>
              </a:solidFill>
              <a:latin typeface="Berlin Sans FB Demi" pitchFamily="34" charset="0"/>
              <a:ea typeface="+mn-ea"/>
              <a:cs typeface="+mn-cs"/>
            </a:rPr>
            <a:t> LOGICO</a:t>
          </a:r>
          <a:r>
            <a:rPr lang="es-CO" sz="1050" b="1">
              <a:solidFill>
                <a:schemeClr val="bg1"/>
              </a:solidFill>
              <a:latin typeface="Berlin Sans FB Demi" pitchFamily="34" charset="0"/>
              <a:ea typeface="+mn-ea"/>
              <a:cs typeface="+mn-cs"/>
            </a:rPr>
            <a:t> 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7</xdr:col>
      <xdr:colOff>704850</xdr:colOff>
      <xdr:row>12</xdr:row>
      <xdr:rowOff>95250</xdr:rowOff>
    </xdr:from>
    <xdr:to>
      <xdr:col>10</xdr:col>
      <xdr:colOff>699558</xdr:colOff>
      <xdr:row>14</xdr:row>
      <xdr:rowOff>32809</xdr:rowOff>
    </xdr:to>
    <xdr:sp macro="" textlink="">
      <xdr:nvSpPr>
        <xdr:cNvPr id="8" name="7 Rectángulo">
          <a:hlinkClick xmlns:r="http://schemas.openxmlformats.org/officeDocument/2006/relationships" r:id="rId1"/>
        </xdr:cNvPr>
        <xdr:cNvSpPr/>
      </xdr:nvSpPr>
      <xdr:spPr>
        <a:xfrm>
          <a:off x="6543675" y="2209800"/>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twoCellAnchor>
    <xdr:from>
      <xdr:col>14</xdr:col>
      <xdr:colOff>9525</xdr:colOff>
      <xdr:row>24</xdr:row>
      <xdr:rowOff>28574</xdr:rowOff>
    </xdr:from>
    <xdr:to>
      <xdr:col>15</xdr:col>
      <xdr:colOff>304801</xdr:colOff>
      <xdr:row>54</xdr:row>
      <xdr:rowOff>57150</xdr:rowOff>
    </xdr:to>
    <xdr:sp macro="" textlink="">
      <xdr:nvSpPr>
        <xdr:cNvPr id="9" name="8 Rectángulo"/>
        <xdr:cNvSpPr/>
      </xdr:nvSpPr>
      <xdr:spPr>
        <a:xfrm>
          <a:off x="12553950" y="5114924"/>
          <a:ext cx="781051" cy="10763251"/>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1</xdr:col>
      <xdr:colOff>38100</xdr:colOff>
      <xdr:row>23</xdr:row>
      <xdr:rowOff>190499</xdr:rowOff>
    </xdr:from>
    <xdr:to>
      <xdr:col>2</xdr:col>
      <xdr:colOff>9527</xdr:colOff>
      <xdr:row>54</xdr:row>
      <xdr:rowOff>0</xdr:rowOff>
    </xdr:to>
    <xdr:sp macro="" textlink="">
      <xdr:nvSpPr>
        <xdr:cNvPr id="10" name="9 Rectángulo">
          <a:hlinkClick xmlns:r="http://schemas.openxmlformats.org/officeDocument/2006/relationships" r:id="rId2"/>
        </xdr:cNvPr>
        <xdr:cNvSpPr/>
      </xdr:nvSpPr>
      <xdr:spPr>
        <a:xfrm>
          <a:off x="123825" y="5086349"/>
          <a:ext cx="771527" cy="10734676"/>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142876</xdr:colOff>
      <xdr:row>4</xdr:row>
      <xdr:rowOff>2</xdr:rowOff>
    </xdr:from>
    <xdr:to>
      <xdr:col>9</xdr:col>
      <xdr:colOff>466725</xdr:colOff>
      <xdr:row>11</xdr:row>
      <xdr:rowOff>142876</xdr:rowOff>
    </xdr:to>
    <xdr:sp macro="" textlink="">
      <xdr:nvSpPr>
        <xdr:cNvPr id="2" name="84 Elipse"/>
        <xdr:cNvSpPr>
          <a:spLocks noChangeArrowheads="1"/>
        </xdr:cNvSpPr>
      </xdr:nvSpPr>
      <xdr:spPr bwMode="auto">
        <a:xfrm>
          <a:off x="4171951" y="590552"/>
          <a:ext cx="2419349" cy="1476374"/>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fontAlgn="base"/>
          <a:r>
            <a:rPr lang="es-CO" sz="1400" b="1" i="0" baseline="0">
              <a:solidFill>
                <a:schemeClr val="dk1"/>
              </a:solidFill>
              <a:latin typeface="Berlin Sans FB Demi" pitchFamily="34" charset="0"/>
              <a:ea typeface="+mn-ea"/>
              <a:cs typeface="+mn-cs"/>
            </a:rPr>
            <a:t>Paso  9.1.     Generar Cronograma de Actividades</a:t>
          </a:r>
          <a:endParaRPr lang="es-CO" sz="1100" b="0" i="0" baseline="0">
            <a:solidFill>
              <a:schemeClr val="dk1"/>
            </a:solidFill>
            <a:latin typeface="+mn-lt"/>
            <a:ea typeface="+mn-ea"/>
            <a:cs typeface="+mn-cs"/>
          </a:endParaRPr>
        </a:p>
      </xdr:txBody>
    </xdr:sp>
    <xdr:clientData/>
  </xdr:twoCellAnchor>
  <xdr:twoCellAnchor>
    <xdr:from>
      <xdr:col>1</xdr:col>
      <xdr:colOff>0</xdr:colOff>
      <xdr:row>3</xdr:row>
      <xdr:rowOff>76200</xdr:rowOff>
    </xdr:from>
    <xdr:to>
      <xdr:col>1</xdr:col>
      <xdr:colOff>971550</xdr:colOff>
      <xdr:row>14</xdr:row>
      <xdr:rowOff>38099</xdr:rowOff>
    </xdr:to>
    <xdr:sp macro="" textlink="">
      <xdr:nvSpPr>
        <xdr:cNvPr id="3" name="2 Rectángulo redondeado"/>
        <xdr:cNvSpPr/>
      </xdr:nvSpPr>
      <xdr:spPr>
        <a:xfrm>
          <a:off x="85725" y="476250"/>
          <a:ext cx="971550"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9. CRONOGRAMA DE ACTIVIDADES</a:t>
          </a:r>
        </a:p>
      </xdr:txBody>
    </xdr:sp>
    <xdr:clientData/>
  </xdr:twoCellAnchor>
  <xdr:twoCellAnchor>
    <xdr:from>
      <xdr:col>0</xdr:col>
      <xdr:colOff>38101</xdr:colOff>
      <xdr:row>15</xdr:row>
      <xdr:rowOff>190500</xdr:rowOff>
    </xdr:from>
    <xdr:to>
      <xdr:col>15</xdr:col>
      <xdr:colOff>28576</xdr:colOff>
      <xdr:row>17</xdr:row>
      <xdr:rowOff>114300</xdr:rowOff>
    </xdr:to>
    <xdr:sp macro="" textlink="">
      <xdr:nvSpPr>
        <xdr:cNvPr id="7" name="6 Rectángulo"/>
        <xdr:cNvSpPr/>
      </xdr:nvSpPr>
      <xdr:spPr>
        <a:xfrm>
          <a:off x="38101" y="2886075"/>
          <a:ext cx="9258300" cy="314325"/>
        </a:xfrm>
        <a:prstGeom prst="rect">
          <a:avLst/>
        </a:prstGeom>
        <a:solidFill>
          <a:schemeClr val="tx2">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MODULO  CRONOGRAMA</a:t>
          </a:r>
          <a:r>
            <a:rPr lang="es-CO" sz="1050" b="1" baseline="0">
              <a:solidFill>
                <a:schemeClr val="bg1"/>
              </a:solidFill>
              <a:latin typeface="Berlin Sans FB Demi" pitchFamily="34" charset="0"/>
              <a:ea typeface="+mn-ea"/>
              <a:cs typeface="+mn-cs"/>
            </a:rPr>
            <a:t> DE ACTIVIDADES </a:t>
          </a:r>
          <a:r>
            <a:rPr lang="es-CO" sz="1050" b="1">
              <a:solidFill>
                <a:schemeClr val="bg1"/>
              </a:solidFill>
              <a:latin typeface="Berlin Sans FB Demi" pitchFamily="34" charset="0"/>
              <a:ea typeface="+mn-ea"/>
              <a:cs typeface="+mn-cs"/>
            </a:rPr>
            <a:t>EN LA GUIA DE FORMULACION Y EVALUACION DE PROYECTOS.</a:t>
          </a:r>
          <a:endParaRPr lang="es-CO" sz="900" b="1">
            <a:solidFill>
              <a:schemeClr val="bg1"/>
            </a:solidFill>
            <a:latin typeface="Berlin Sans FB Demi" pitchFamily="34" charset="0"/>
            <a:ea typeface="+mn-ea"/>
            <a:cs typeface="+mn-cs"/>
          </a:endParaRPr>
        </a:p>
      </xdr:txBody>
    </xdr:sp>
    <xdr:clientData/>
  </xdr:twoCellAnchor>
  <xdr:twoCellAnchor>
    <xdr:from>
      <xdr:col>1</xdr:col>
      <xdr:colOff>171450</xdr:colOff>
      <xdr:row>23</xdr:row>
      <xdr:rowOff>190500</xdr:rowOff>
    </xdr:from>
    <xdr:to>
      <xdr:col>2</xdr:col>
      <xdr:colOff>19049</xdr:colOff>
      <xdr:row>36</xdr:row>
      <xdr:rowOff>28575</xdr:rowOff>
    </xdr:to>
    <xdr:sp macro="" textlink="">
      <xdr:nvSpPr>
        <xdr:cNvPr id="8" name="7 Rectángulo">
          <a:hlinkClick xmlns:r="http://schemas.openxmlformats.org/officeDocument/2006/relationships" r:id="rId1"/>
        </xdr:cNvPr>
        <xdr:cNvSpPr/>
      </xdr:nvSpPr>
      <xdr:spPr>
        <a:xfrm>
          <a:off x="257175" y="4743450"/>
          <a:ext cx="952499" cy="36957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5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17</xdr:col>
      <xdr:colOff>0</xdr:colOff>
      <xdr:row>24</xdr:row>
      <xdr:rowOff>0</xdr:rowOff>
    </xdr:from>
    <xdr:to>
      <xdr:col>18</xdr:col>
      <xdr:colOff>76200</xdr:colOff>
      <xdr:row>36</xdr:row>
      <xdr:rowOff>0</xdr:rowOff>
    </xdr:to>
    <xdr:sp macro="" textlink="">
      <xdr:nvSpPr>
        <xdr:cNvPr id="9" name="8 Rectángulo"/>
        <xdr:cNvSpPr/>
      </xdr:nvSpPr>
      <xdr:spPr>
        <a:xfrm>
          <a:off x="10934700" y="4752975"/>
          <a:ext cx="904875" cy="3657600"/>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5</xdr:col>
      <xdr:colOff>0</xdr:colOff>
      <xdr:row>12</xdr:row>
      <xdr:rowOff>133350</xdr:rowOff>
    </xdr:from>
    <xdr:to>
      <xdr:col>10</xdr:col>
      <xdr:colOff>299508</xdr:colOff>
      <xdr:row>14</xdr:row>
      <xdr:rowOff>70909</xdr:rowOff>
    </xdr:to>
    <xdr:sp macro="" textlink="">
      <xdr:nvSpPr>
        <xdr:cNvPr id="10" name="9 Rectángulo">
          <a:hlinkClick xmlns:r="http://schemas.openxmlformats.org/officeDocument/2006/relationships" r:id="rId2"/>
        </xdr:cNvPr>
        <xdr:cNvSpPr/>
      </xdr:nvSpPr>
      <xdr:spPr>
        <a:xfrm>
          <a:off x="4029075" y="2247900"/>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334947</xdr:colOff>
      <xdr:row>3</xdr:row>
      <xdr:rowOff>2</xdr:rowOff>
    </xdr:from>
    <xdr:to>
      <xdr:col>6</xdr:col>
      <xdr:colOff>104</xdr:colOff>
      <xdr:row>11</xdr:row>
      <xdr:rowOff>127261</xdr:rowOff>
    </xdr:to>
    <xdr:grpSp>
      <xdr:nvGrpSpPr>
        <xdr:cNvPr id="2" name="1 Grupo"/>
        <xdr:cNvGrpSpPr/>
      </xdr:nvGrpSpPr>
      <xdr:grpSpPr>
        <a:xfrm>
          <a:off x="3153712" y="757769"/>
          <a:ext cx="2823859" cy="1613963"/>
          <a:chOff x="8772106" y="4835455"/>
          <a:chExt cx="1432051" cy="903589"/>
        </a:xfrm>
      </xdr:grpSpPr>
      <xdr:sp macro="" textlink="">
        <xdr:nvSpPr>
          <xdr:cNvPr id="3" name="86 Elipse"/>
          <xdr:cNvSpPr>
            <a:spLocks noChangeArrowheads="1"/>
          </xdr:cNvSpPr>
        </xdr:nvSpPr>
        <xdr:spPr bwMode="auto">
          <a:xfrm>
            <a:off x="9013532" y="4835455"/>
            <a:ext cx="1190625" cy="903589"/>
          </a:xfrm>
          <a:prstGeom prst="ellipse">
            <a:avLst/>
          </a:prstGeom>
          <a:ln/>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rtl="0"/>
            <a:r>
              <a:rPr lang="es-CO" sz="1400" b="1" i="0" baseline="0">
                <a:solidFill>
                  <a:schemeClr val="dk1"/>
                </a:solidFill>
                <a:latin typeface="Berlin Sans FB Demi" pitchFamily="34" charset="0"/>
                <a:ea typeface="+mn-ea"/>
                <a:cs typeface="+mn-cs"/>
              </a:rPr>
              <a:t>Paso 10.1 Matriz de Análisis  Integral </a:t>
            </a:r>
            <a:endParaRPr lang="es-CO" sz="1400" b="1">
              <a:solidFill>
                <a:schemeClr val="dk1"/>
              </a:solidFill>
              <a:latin typeface="Berlin Sans FB Demi" pitchFamily="34" charset="0"/>
              <a:ea typeface="+mn-ea"/>
              <a:cs typeface="+mn-cs"/>
            </a:endParaRPr>
          </a:p>
        </xdr:txBody>
      </xdr:sp>
      <xdr:sp macro="" textlink="">
        <xdr:nvSpPr>
          <xdr:cNvPr id="4" name="87 Flecha derecha"/>
          <xdr:cNvSpPr>
            <a:spLocks noChangeArrowheads="1"/>
          </xdr:cNvSpPr>
        </xdr:nvSpPr>
        <xdr:spPr bwMode="auto">
          <a:xfrm>
            <a:off x="8772106" y="5075491"/>
            <a:ext cx="342900" cy="361950"/>
          </a:xfrm>
          <a:prstGeom prst="rightArrow">
            <a:avLst>
              <a:gd name="adj1" fmla="val 50000"/>
              <a:gd name="adj2" fmla="val 50000"/>
            </a:avLst>
          </a:prstGeom>
          <a:ln/>
        </xdr:spPr>
        <xdr:style>
          <a:lnRef idx="2">
            <a:schemeClr val="accent1"/>
          </a:lnRef>
          <a:fillRef idx="1">
            <a:schemeClr val="lt1"/>
          </a:fillRef>
          <a:effectRef idx="0">
            <a:schemeClr val="accent1"/>
          </a:effectRef>
          <a:fontRef idx="minor">
            <a:schemeClr val="dk1"/>
          </a:fontRef>
        </xdr:style>
      </xdr:sp>
    </xdr:grpSp>
    <xdr:clientData/>
  </xdr:twoCellAnchor>
  <xdr:twoCellAnchor>
    <xdr:from>
      <xdr:col>1</xdr:col>
      <xdr:colOff>104775</xdr:colOff>
      <xdr:row>3</xdr:row>
      <xdr:rowOff>66675</xdr:rowOff>
    </xdr:from>
    <xdr:to>
      <xdr:col>2</xdr:col>
      <xdr:colOff>895350</xdr:colOff>
      <xdr:row>14</xdr:row>
      <xdr:rowOff>28574</xdr:rowOff>
    </xdr:to>
    <xdr:sp macro="" textlink="">
      <xdr:nvSpPr>
        <xdr:cNvPr id="5" name="4 Rectángulo redondeado"/>
        <xdr:cNvSpPr/>
      </xdr:nvSpPr>
      <xdr:spPr>
        <a:xfrm>
          <a:off x="190500" y="466725"/>
          <a:ext cx="1590675" cy="2057399"/>
        </a:xfrm>
        <a:prstGeom prst="roundRect">
          <a:avLst/>
        </a:prstGeom>
        <a:solidFill>
          <a:sysClr val="window" lastClr="FFFFFF"/>
        </a:solidFill>
        <a:ln/>
      </xdr:spPr>
      <xdr:style>
        <a:lnRef idx="0">
          <a:schemeClr val="accent1"/>
        </a:lnRef>
        <a:fillRef idx="3">
          <a:schemeClr val="accent1"/>
        </a:fillRef>
        <a:effectRef idx="3">
          <a:schemeClr val="accent1"/>
        </a:effectRef>
        <a:fontRef idx="minor">
          <a:schemeClr val="lt1"/>
        </a:fontRef>
      </xdr:style>
      <xdr:txBody>
        <a:bodyPr vertOverflow="clip" vert="vert270" rtlCol="0" anchor="ctr"/>
        <a:lstStyle/>
        <a:p>
          <a:pPr marL="0" indent="0" algn="ctr"/>
          <a:r>
            <a:rPr lang="es-CO" sz="2000" b="1">
              <a:solidFill>
                <a:sysClr val="windowText" lastClr="000000"/>
              </a:solidFill>
              <a:latin typeface="Arial Narrow" pitchFamily="34" charset="0"/>
              <a:ea typeface="+mn-ea"/>
              <a:cs typeface="+mn-cs"/>
            </a:rPr>
            <a:t>10. EVALUACIÓN INTEGRAL </a:t>
          </a:r>
        </a:p>
      </xdr:txBody>
    </xdr:sp>
    <xdr:clientData/>
  </xdr:twoCellAnchor>
  <xdr:twoCellAnchor>
    <xdr:from>
      <xdr:col>1</xdr:col>
      <xdr:colOff>38101</xdr:colOff>
      <xdr:row>21</xdr:row>
      <xdr:rowOff>0</xdr:rowOff>
    </xdr:from>
    <xdr:to>
      <xdr:col>2</xdr:col>
      <xdr:colOff>19053</xdr:colOff>
      <xdr:row>21</xdr:row>
      <xdr:rowOff>0</xdr:rowOff>
    </xdr:to>
    <xdr:sp macro="" textlink="">
      <xdr:nvSpPr>
        <xdr:cNvPr id="7" name="6 Rectángulo"/>
        <xdr:cNvSpPr/>
      </xdr:nvSpPr>
      <xdr:spPr>
        <a:xfrm>
          <a:off x="123826" y="4505325"/>
          <a:ext cx="781052" cy="0"/>
        </a:xfrm>
        <a:prstGeom prst="rect">
          <a:avLst/>
        </a:prstGeom>
        <a:solidFill>
          <a:srgbClr val="FF0000">
            <a:alpha val="72000"/>
          </a:srgb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GUIA </a:t>
          </a:r>
          <a:r>
            <a:rPr lang="es-CO" sz="600" b="1">
              <a:solidFill>
                <a:schemeClr val="bg1"/>
              </a:solidFill>
              <a:latin typeface="Berlin Sans FB Demi" pitchFamily="34" charset="0"/>
              <a:ea typeface="+mn-ea"/>
              <a:cs typeface="+mn-cs"/>
            </a:rPr>
            <a:t>FORMULACION</a:t>
          </a:r>
        </a:p>
      </xdr:txBody>
    </xdr:sp>
    <xdr:clientData/>
  </xdr:twoCellAnchor>
  <xdr:twoCellAnchor>
    <xdr:from>
      <xdr:col>1</xdr:col>
      <xdr:colOff>38100</xdr:colOff>
      <xdr:row>23</xdr:row>
      <xdr:rowOff>9524</xdr:rowOff>
    </xdr:from>
    <xdr:to>
      <xdr:col>2</xdr:col>
      <xdr:colOff>19052</xdr:colOff>
      <xdr:row>61</xdr:row>
      <xdr:rowOff>19049</xdr:rowOff>
    </xdr:to>
    <xdr:sp macro="" textlink="">
      <xdr:nvSpPr>
        <xdr:cNvPr id="8" name="7 Rectángulo">
          <a:hlinkClick xmlns:r="http://schemas.openxmlformats.org/officeDocument/2006/relationships" r:id="rId1"/>
        </xdr:cNvPr>
        <xdr:cNvSpPr/>
      </xdr:nvSpPr>
      <xdr:spPr>
        <a:xfrm>
          <a:off x="123825" y="4924424"/>
          <a:ext cx="781052" cy="175164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100" b="1">
              <a:solidFill>
                <a:schemeClr val="bg1"/>
              </a:solidFill>
              <a:latin typeface="Berlin Sans FB Demi" pitchFamily="34" charset="0"/>
              <a:ea typeface="+mn-ea"/>
              <a:cs typeface="+mn-cs"/>
            </a:rPr>
            <a:t>VER GUÍA </a:t>
          </a:r>
          <a:r>
            <a:rPr lang="es-CO" sz="600" b="1">
              <a:solidFill>
                <a:schemeClr val="bg1"/>
              </a:solidFill>
              <a:latin typeface="Berlin Sans FB Demi" pitchFamily="34" charset="0"/>
              <a:ea typeface="+mn-ea"/>
              <a:cs typeface="+mn-cs"/>
            </a:rPr>
            <a:t>FORMULACIÓN</a:t>
          </a:r>
        </a:p>
      </xdr:txBody>
    </xdr:sp>
    <xdr:clientData/>
  </xdr:twoCellAnchor>
  <xdr:twoCellAnchor>
    <xdr:from>
      <xdr:col>14</xdr:col>
      <xdr:colOff>19050</xdr:colOff>
      <xdr:row>22</xdr:row>
      <xdr:rowOff>219074</xdr:rowOff>
    </xdr:from>
    <xdr:to>
      <xdr:col>15</xdr:col>
      <xdr:colOff>19050</xdr:colOff>
      <xdr:row>61</xdr:row>
      <xdr:rowOff>9524</xdr:rowOff>
    </xdr:to>
    <xdr:sp macro="" textlink="">
      <xdr:nvSpPr>
        <xdr:cNvPr id="9" name="8 Rectángulo">
          <a:hlinkClick xmlns:r="http://schemas.openxmlformats.org/officeDocument/2006/relationships" r:id="rId2"/>
        </xdr:cNvPr>
        <xdr:cNvSpPr/>
      </xdr:nvSpPr>
      <xdr:spPr>
        <a:xfrm>
          <a:off x="12268200" y="4914899"/>
          <a:ext cx="790575" cy="17516475"/>
        </a:xfrm>
        <a:prstGeom prst="rect">
          <a:avLst/>
        </a:prstGeom>
        <a:solidFill>
          <a:schemeClr val="tx2">
            <a:lumMod val="75000"/>
            <a:alpha val="72000"/>
          </a:schemeClr>
        </a:solidFill>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indent="0" algn="ctr"/>
          <a:r>
            <a:rPr lang="es-CO" sz="1000" b="1">
              <a:solidFill>
                <a:schemeClr val="bg1"/>
              </a:solidFill>
              <a:latin typeface="Berlin Sans FB Demi" pitchFamily="34" charset="0"/>
              <a:ea typeface="+mn-ea"/>
              <a:cs typeface="+mn-cs"/>
            </a:rPr>
            <a:t>VER EJEMPLO</a:t>
          </a:r>
        </a:p>
      </xdr:txBody>
    </xdr:sp>
    <xdr:clientData/>
  </xdr:twoCellAnchor>
  <xdr:twoCellAnchor>
    <xdr:from>
      <xdr:col>5</xdr:col>
      <xdr:colOff>1095375</xdr:colOff>
      <xdr:row>12</xdr:row>
      <xdr:rowOff>104775</xdr:rowOff>
    </xdr:from>
    <xdr:to>
      <xdr:col>9</xdr:col>
      <xdr:colOff>404283</xdr:colOff>
      <xdr:row>14</xdr:row>
      <xdr:rowOff>42334</xdr:rowOff>
    </xdr:to>
    <xdr:sp macro="" textlink="">
      <xdr:nvSpPr>
        <xdr:cNvPr id="10" name="9 Rectángulo">
          <a:hlinkClick xmlns:r="http://schemas.openxmlformats.org/officeDocument/2006/relationships" r:id="rId3"/>
        </xdr:cNvPr>
        <xdr:cNvSpPr/>
      </xdr:nvSpPr>
      <xdr:spPr>
        <a:xfrm>
          <a:off x="5438775" y="2219325"/>
          <a:ext cx="2918883" cy="318559"/>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es-CO" sz="1100" b="1" u="sng">
              <a:solidFill>
                <a:srgbClr val="0000FF"/>
              </a:solidFill>
              <a:latin typeface="+mj-lt"/>
            </a:rPr>
            <a:t>VOLVER A LA FICHA DILIGENCIAMIENTO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partir/Users/HSANIN/AppData/Local/Temp/wz10de/HONDURAS%20IEFP/METODOLOGIA_GENERAL_HONDURAS_ABRIL(ejempl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INICIO"/>
      <sheetName val="1-IDENTIFICACIÓN"/>
      <sheetName val="2-INVOLUCRADOS"/>
      <sheetName val="3-POBLACION-DEMANDA"/>
      <sheetName val="4-ASP. TECNICOS"/>
      <sheetName val="5-ANALISIS Y SELEC ALTERNATIVAS"/>
      <sheetName val="6-ESQUEMA INSTITUCIONAL"/>
      <sheetName val="7-FINANCIACION"/>
      <sheetName val="8-MARCO LOGICO"/>
      <sheetName val="9- CRONOGRAMA"/>
      <sheetName val="10-EVALUACION INTEGRAL-FIARSE"/>
    </sheetNames>
    <sheetDataSet>
      <sheetData sheetId="0" refreshError="1"/>
      <sheetData sheetId="1" refreshError="1"/>
      <sheetData sheetId="2" refreshError="1"/>
      <sheetData sheetId="3" refreshError="1"/>
      <sheetData sheetId="4" refreshError="1"/>
      <sheetData sheetId="5" refreshError="1"/>
      <sheetData sheetId="6">
        <row r="91">
          <cell r="E91" t="str">
            <v>Construccion de aulas</v>
          </cell>
          <cell r="G91" t="str">
            <v>mt2</v>
          </cell>
          <cell r="H91">
            <v>10000</v>
          </cell>
          <cell r="I91">
            <v>12500</v>
          </cell>
        </row>
        <row r="92">
          <cell r="E92" t="str">
            <v>Dotacion de equipos de computo</v>
          </cell>
          <cell r="G92" t="str">
            <v>numero</v>
          </cell>
          <cell r="H92">
            <v>100</v>
          </cell>
          <cell r="I92">
            <v>18000</v>
          </cell>
        </row>
        <row r="93">
          <cell r="E93" t="str">
            <v>Compra de tableros</v>
          </cell>
          <cell r="G93" t="str">
            <v>numero</v>
          </cell>
          <cell r="H93">
            <v>40</v>
          </cell>
          <cell r="I93">
            <v>2340</v>
          </cell>
        </row>
        <row r="94">
          <cell r="E94" t="str">
            <v>Compra de sillas.</v>
          </cell>
          <cell r="G94" t="str">
            <v>numero</v>
          </cell>
          <cell r="H94">
            <v>1000</v>
          </cell>
          <cell r="I94">
            <v>1450</v>
          </cell>
        </row>
        <row r="95">
          <cell r="E95" t="str">
            <v>Construccion de escenarios deportivos</v>
          </cell>
          <cell r="G95" t="str">
            <v>mt2</v>
          </cell>
          <cell r="H95">
            <v>1800</v>
          </cell>
          <cell r="I95">
            <v>8500</v>
          </cell>
        </row>
        <row r="96">
          <cell r="E96" t="str">
            <v>Reposicion de equipos computo</v>
          </cell>
          <cell r="G96" t="str">
            <v>numero</v>
          </cell>
          <cell r="H96">
            <v>50</v>
          </cell>
          <cell r="I96">
            <v>18000</v>
          </cell>
        </row>
        <row r="97">
          <cell r="E97" t="str">
            <v>Otra dotacion.</v>
          </cell>
          <cell r="G97" t="str">
            <v>numero</v>
          </cell>
          <cell r="H97">
            <v>10</v>
          </cell>
          <cell r="I97">
            <v>8000</v>
          </cell>
        </row>
        <row r="98">
          <cell r="E98" t="str">
            <v>TOTAL COMPONENTE 1</v>
          </cell>
        </row>
        <row r="100">
          <cell r="E100" t="str">
            <v>alfabetizadores</v>
          </cell>
          <cell r="G100" t="str">
            <v>numero</v>
          </cell>
          <cell r="H100">
            <v>10</v>
          </cell>
          <cell r="I100">
            <v>26500</v>
          </cell>
        </row>
        <row r="101">
          <cell r="E101" t="str">
            <v>Desarrollo logistico Alquiler de espacios.</v>
          </cell>
          <cell r="G101" t="str">
            <v>numero</v>
          </cell>
          <cell r="H101">
            <v>100</v>
          </cell>
          <cell r="I101">
            <v>6500</v>
          </cell>
        </row>
        <row r="102">
          <cell r="E102" t="str">
            <v>Convocatoria masiva.</v>
          </cell>
          <cell r="G102" t="str">
            <v>numero</v>
          </cell>
          <cell r="H102">
            <v>1</v>
          </cell>
          <cell r="I102">
            <v>45000</v>
          </cell>
        </row>
        <row r="103">
          <cell r="E103" t="str">
            <v>TOTAL COMPONENTE 2</v>
          </cell>
        </row>
        <row r="105">
          <cell r="E105" t="str">
            <v>MANTENIMIENTO</v>
          </cell>
          <cell r="G105" t="str">
            <v>Mt2</v>
          </cell>
          <cell r="H105">
            <v>10000</v>
          </cell>
          <cell r="I105">
            <v>567</v>
          </cell>
        </row>
        <row r="106">
          <cell r="E106" t="str">
            <v>CONTRATACION DE DOCENTES</v>
          </cell>
          <cell r="G106" t="str">
            <v>Numero</v>
          </cell>
          <cell r="H106">
            <v>20</v>
          </cell>
          <cell r="I106">
            <v>1760000</v>
          </cell>
        </row>
      </sheetData>
      <sheetData sheetId="7" refreshError="1"/>
      <sheetData sheetId="8">
        <row r="30">
          <cell r="J30">
            <v>1800000</v>
          </cell>
        </row>
        <row r="31">
          <cell r="J31">
            <v>93600</v>
          </cell>
        </row>
        <row r="32">
          <cell r="J32">
            <v>1450000</v>
          </cell>
        </row>
        <row r="33">
          <cell r="J33">
            <v>15300000</v>
          </cell>
        </row>
        <row r="34">
          <cell r="J34">
            <v>900000</v>
          </cell>
        </row>
        <row r="35">
          <cell r="J35">
            <v>80000</v>
          </cell>
        </row>
        <row r="36">
          <cell r="J36">
            <v>144623600</v>
          </cell>
        </row>
        <row r="39">
          <cell r="J39">
            <v>650000</v>
          </cell>
        </row>
        <row r="40">
          <cell r="J40">
            <v>45000</v>
          </cell>
        </row>
        <row r="41">
          <cell r="J41">
            <v>960000</v>
          </cell>
        </row>
      </sheetData>
      <sheetData sheetId="9">
        <row r="36">
          <cell r="E36" t="str">
            <v>Dotacion de equipos de computo</v>
          </cell>
        </row>
        <row r="37">
          <cell r="E37" t="str">
            <v>Compra de tableros</v>
          </cell>
        </row>
        <row r="38">
          <cell r="E38" t="str">
            <v>Compra de sillas.</v>
          </cell>
        </row>
        <row r="39">
          <cell r="E39" t="str">
            <v>Construccion de escenarios deportivos</v>
          </cell>
        </row>
        <row r="40">
          <cell r="E40" t="str">
            <v>Reposicion de equipos computo</v>
          </cell>
        </row>
        <row r="41">
          <cell r="E41" t="str">
            <v>Otra dotacion.</v>
          </cell>
        </row>
        <row r="42">
          <cell r="E42" t="str">
            <v>alfabetizadores</v>
          </cell>
        </row>
        <row r="43">
          <cell r="E43" t="str">
            <v>Desarrollo logistico Alquiler de espacios.</v>
          </cell>
        </row>
        <row r="44">
          <cell r="E44" t="str">
            <v>Convocatoria masiva.</v>
          </cell>
        </row>
      </sheetData>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comments" Target="../comments5.xml"/><Relationship Id="rId5" Type="http://schemas.openxmlformats.org/officeDocument/2006/relationships/vmlDrawing" Target="../drawings/vmlDrawing5.vml"/><Relationship Id="rId4"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drawing" Target="../drawings/drawing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24.bin"/><Relationship Id="rId4" Type="http://schemas.openxmlformats.org/officeDocument/2006/relationships/comments" Target="../comments6.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comments" Target="../comments7.xml"/><Relationship Id="rId5" Type="http://schemas.openxmlformats.org/officeDocument/2006/relationships/vmlDrawing" Target="../drawings/vmlDrawing7.vml"/><Relationship Id="rId4"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8.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4" Type="http://schemas.openxmlformats.org/officeDocument/2006/relationships/drawing" Target="../drawings/drawing1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19.xml.rels><?xml version="1.0" encoding="UTF-8" standalone="yes"?>
<Relationships xmlns="http://schemas.openxmlformats.org/package/2006/relationships"><Relationship Id="rId3" Type="http://schemas.openxmlformats.org/officeDocument/2006/relationships/hyperlink" Target="../../../../yurquia/AppData/Local/AppData/Local/Microsoft/Windows/Temporary%20Internet%20Files/Content.Outlook/AppData/Local/Microsoft/Windows/AppData/Local/Temp/wz10de/Documents/ADECUACION%20METODOLOGIAS%20HONDURAS/Arbol%20de%20alternativa%20alfabetismo.pptx" TargetMode="External"/><Relationship Id="rId2" Type="http://schemas.openxmlformats.org/officeDocument/2006/relationships/hyperlink" Target="../../../../yurquia/AppData/Local/AppData/Local/Microsoft/Windows/Temporary%20Internet%20Files/Content.Outlook/AppData/Local/Microsoft/Windows/AppData/Local/Temp/wz10de/Documents/ADECUACION%20METODOLOGIAS%20HONDURAS/Arbol%20de%20objetivos%20analfabetismo.pptx" TargetMode="External"/><Relationship Id="rId1" Type="http://schemas.openxmlformats.org/officeDocument/2006/relationships/hyperlink" Target="../../../../yurquia/AppData/Local/AppData/Local/Microsoft/Windows/Temporary%20Internet%20Files/Content.Outlook/AppData/Local/Microsoft/Windows/AppData/Local/Temp/wz10de/Documents/ADECUACION%20METODOLOGIAS%20HONDURAS/Arbol%20de%20problema%20analfabetismo.pptx" TargetMode="External"/><Relationship Id="rId5" Type="http://schemas.openxmlformats.org/officeDocument/2006/relationships/drawing" Target="../drawings/drawing12.xml"/><Relationship Id="rId4" Type="http://schemas.openxmlformats.org/officeDocument/2006/relationships/printerSettings" Target="../printerSettings/printerSettings33.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34.bin"/><Relationship Id="rId4" Type="http://schemas.openxmlformats.org/officeDocument/2006/relationships/comments" Target="../comments8.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4.xml"/><Relationship Id="rId1" Type="http://schemas.openxmlformats.org/officeDocument/2006/relationships/printerSettings" Target="../printerSettings/printerSettings35.bin"/><Relationship Id="rId4" Type="http://schemas.openxmlformats.org/officeDocument/2006/relationships/comments" Target="../comments9.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6.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6.xml"/><Relationship Id="rId1" Type="http://schemas.openxmlformats.org/officeDocument/2006/relationships/printerSettings" Target="../printerSettings/printerSettings37.bin"/><Relationship Id="rId4" Type="http://schemas.openxmlformats.org/officeDocument/2006/relationships/comments" Target="../comments10.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8.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39.bin"/><Relationship Id="rId4" Type="http://schemas.openxmlformats.org/officeDocument/2006/relationships/comments" Target="../comments11.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0.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1.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FF0000"/>
  </sheetPr>
  <dimension ref="A2:P122"/>
  <sheetViews>
    <sheetView view="pageBreakPreview" topLeftCell="A7" zoomScale="60" zoomScaleNormal="100" workbookViewId="0">
      <selection activeCell="A59" sqref="A59"/>
    </sheetView>
  </sheetViews>
  <sheetFormatPr baseColWidth="10" defaultColWidth="11.42578125" defaultRowHeight="15" x14ac:dyDescent="0.25"/>
  <cols>
    <col min="1" max="1" width="3.140625" style="1" customWidth="1"/>
    <col min="2" max="16384" width="11.42578125" style="1"/>
  </cols>
  <sheetData>
    <row r="2" spans="2:16" ht="41.25" customHeight="1" x14ac:dyDescent="0.25">
      <c r="B2" s="704" t="s">
        <v>633</v>
      </c>
      <c r="C2" s="705"/>
      <c r="D2" s="705"/>
      <c r="E2" s="705"/>
      <c r="F2" s="705"/>
      <c r="G2" s="705"/>
      <c r="H2" s="705"/>
      <c r="I2" s="705"/>
      <c r="J2" s="705"/>
      <c r="K2" s="705"/>
      <c r="L2" s="705"/>
      <c r="M2" s="705"/>
      <c r="N2" s="705"/>
      <c r="O2" s="705"/>
      <c r="P2" s="705"/>
    </row>
    <row r="3" spans="2:16" ht="18" customHeight="1" x14ac:dyDescent="0.25">
      <c r="B3" s="705"/>
      <c r="C3" s="705"/>
      <c r="D3" s="705"/>
      <c r="E3" s="705"/>
      <c r="F3" s="705"/>
      <c r="G3" s="705"/>
      <c r="H3" s="705"/>
      <c r="I3" s="705"/>
      <c r="J3" s="705"/>
      <c r="K3" s="705"/>
      <c r="L3" s="705"/>
      <c r="M3" s="705"/>
      <c r="N3" s="705"/>
      <c r="O3" s="705"/>
      <c r="P3" s="705"/>
    </row>
    <row r="4" spans="2:16" ht="41.25" customHeight="1" x14ac:dyDescent="0.25">
      <c r="B4" s="705"/>
      <c r="C4" s="705"/>
      <c r="D4" s="705"/>
      <c r="E4" s="705"/>
      <c r="F4" s="705"/>
      <c r="G4" s="705"/>
      <c r="H4" s="705"/>
      <c r="I4" s="705"/>
      <c r="J4" s="705"/>
      <c r="K4" s="705"/>
      <c r="L4" s="705"/>
      <c r="M4" s="705"/>
      <c r="N4" s="705"/>
      <c r="O4" s="705"/>
      <c r="P4" s="705"/>
    </row>
    <row r="6" spans="2:16" ht="27" customHeight="1" x14ac:dyDescent="0.25">
      <c r="B6" s="706" t="s">
        <v>593</v>
      </c>
      <c r="C6" s="706"/>
      <c r="D6" s="706"/>
      <c r="E6" s="706"/>
      <c r="F6" s="706"/>
      <c r="G6" s="706"/>
      <c r="H6" s="706"/>
      <c r="I6" s="706"/>
      <c r="J6" s="706"/>
      <c r="K6" s="706"/>
      <c r="L6" s="706"/>
      <c r="M6" s="706"/>
      <c r="N6" s="706"/>
      <c r="O6" s="706"/>
      <c r="P6" s="706"/>
    </row>
    <row r="7" spans="2:16" ht="27" customHeight="1" x14ac:dyDescent="0.25">
      <c r="B7" s="706"/>
      <c r="C7" s="706"/>
      <c r="D7" s="706"/>
      <c r="E7" s="706"/>
      <c r="F7" s="706"/>
      <c r="G7" s="706"/>
      <c r="H7" s="706"/>
      <c r="I7" s="706"/>
      <c r="J7" s="706"/>
      <c r="K7" s="706"/>
      <c r="L7" s="706"/>
      <c r="M7" s="706"/>
      <c r="N7" s="706"/>
      <c r="O7" s="706"/>
      <c r="P7" s="706"/>
    </row>
    <row r="8" spans="2:16" ht="27" customHeight="1" x14ac:dyDescent="0.25">
      <c r="B8" s="706"/>
      <c r="C8" s="706"/>
      <c r="D8" s="706"/>
      <c r="E8" s="706"/>
      <c r="F8" s="706"/>
      <c r="G8" s="706"/>
      <c r="H8" s="706"/>
      <c r="I8" s="706"/>
      <c r="J8" s="706"/>
      <c r="K8" s="706"/>
      <c r="L8" s="706"/>
      <c r="M8" s="706"/>
      <c r="N8" s="706"/>
      <c r="O8" s="706"/>
      <c r="P8" s="706"/>
    </row>
    <row r="9" spans="2:16" ht="19.5" customHeight="1" x14ac:dyDescent="0.25">
      <c r="B9" s="707" t="s">
        <v>611</v>
      </c>
      <c r="C9" s="707"/>
      <c r="D9" s="707"/>
      <c r="E9" s="707"/>
      <c r="F9" s="181"/>
      <c r="G9" s="181"/>
      <c r="H9" s="181"/>
      <c r="I9" s="181"/>
      <c r="J9" s="181"/>
      <c r="K9" s="181"/>
      <c r="L9" s="181"/>
      <c r="M9" s="181"/>
      <c r="N9" s="181"/>
      <c r="O9" s="181"/>
      <c r="P9" s="181"/>
    </row>
    <row r="10" spans="2:16" ht="2.25" customHeight="1" x14ac:dyDescent="0.25">
      <c r="B10" s="181"/>
      <c r="C10" s="181"/>
      <c r="D10" s="181"/>
      <c r="E10" s="181"/>
      <c r="F10" s="181"/>
      <c r="G10" s="181"/>
      <c r="H10" s="181"/>
      <c r="I10" s="181"/>
      <c r="J10" s="181"/>
      <c r="K10" s="181"/>
      <c r="L10" s="181"/>
      <c r="M10" s="181"/>
      <c r="N10" s="181"/>
      <c r="O10" s="181"/>
      <c r="P10" s="181"/>
    </row>
    <row r="11" spans="2:16" ht="33" customHeight="1" x14ac:dyDescent="0.25">
      <c r="B11" s="706" t="s">
        <v>612</v>
      </c>
      <c r="C11" s="706"/>
      <c r="D11" s="706"/>
      <c r="E11" s="706"/>
      <c r="F11" s="706"/>
      <c r="G11" s="706"/>
      <c r="H11" s="706"/>
      <c r="I11" s="706"/>
      <c r="J11" s="706"/>
      <c r="K11" s="706"/>
      <c r="L11" s="706"/>
      <c r="M11" s="706"/>
      <c r="N11" s="706"/>
      <c r="O11" s="706"/>
      <c r="P11" s="706"/>
    </row>
    <row r="12" spans="2:16" ht="54.75" customHeight="1" x14ac:dyDescent="0.25">
      <c r="B12" s="708" t="s">
        <v>631</v>
      </c>
      <c r="C12" s="708"/>
      <c r="D12" s="708"/>
      <c r="E12" s="708"/>
      <c r="F12" s="708"/>
      <c r="G12" s="708"/>
      <c r="H12" s="708"/>
      <c r="I12" s="708"/>
      <c r="J12" s="708"/>
      <c r="K12" s="708"/>
      <c r="L12" s="708"/>
      <c r="M12" s="708"/>
      <c r="N12" s="708"/>
      <c r="O12" s="708"/>
      <c r="P12" s="708"/>
    </row>
    <row r="13" spans="2:16" ht="24" customHeight="1" x14ac:dyDescent="0.25">
      <c r="B13" s="709" t="s">
        <v>613</v>
      </c>
      <c r="C13" s="709"/>
      <c r="D13" s="709"/>
      <c r="E13" s="709"/>
      <c r="F13" s="709"/>
      <c r="G13" s="709"/>
      <c r="H13" s="709"/>
      <c r="I13" s="709"/>
      <c r="J13" s="709"/>
      <c r="K13" s="709"/>
      <c r="L13" s="312"/>
      <c r="M13" s="312"/>
      <c r="N13" s="312"/>
      <c r="O13" s="312"/>
      <c r="P13" s="312"/>
    </row>
    <row r="14" spans="2:16" s="314" customFormat="1" ht="6" customHeight="1" x14ac:dyDescent="0.25">
      <c r="L14" s="313"/>
      <c r="M14" s="313"/>
      <c r="N14" s="313"/>
      <c r="O14" s="313"/>
      <c r="P14" s="313"/>
    </row>
    <row r="15" spans="2:16" ht="35.25" customHeight="1" x14ac:dyDescent="0.25">
      <c r="B15" s="706" t="s">
        <v>594</v>
      </c>
      <c r="C15" s="706"/>
      <c r="D15" s="706"/>
      <c r="E15" s="706"/>
      <c r="F15" s="706"/>
      <c r="G15" s="706"/>
      <c r="H15" s="706"/>
      <c r="I15" s="706"/>
      <c r="J15" s="706"/>
      <c r="K15" s="706"/>
      <c r="L15" s="706"/>
      <c r="M15" s="706"/>
      <c r="N15" s="706"/>
      <c r="O15" s="706"/>
      <c r="P15" s="706"/>
    </row>
    <row r="17" spans="2:16" ht="19.5" customHeight="1" x14ac:dyDescent="0.25">
      <c r="B17" s="711" t="s">
        <v>595</v>
      </c>
      <c r="C17" s="711"/>
      <c r="D17" s="711"/>
      <c r="E17" s="711"/>
      <c r="F17" s="711"/>
      <c r="G17" s="711"/>
      <c r="H17" s="711"/>
      <c r="I17" s="711"/>
      <c r="J17" s="711"/>
      <c r="K17" s="711"/>
      <c r="L17" s="711"/>
      <c r="M17" s="711"/>
      <c r="N17" s="711"/>
      <c r="O17" s="711"/>
      <c r="P17" s="711"/>
    </row>
    <row r="18" spans="2:16" x14ac:dyDescent="0.25">
      <c r="B18" s="712" t="s">
        <v>596</v>
      </c>
      <c r="C18" s="712"/>
      <c r="D18" s="712"/>
      <c r="E18" s="712"/>
      <c r="F18" s="712"/>
      <c r="G18" s="712"/>
      <c r="H18" s="712"/>
      <c r="I18" s="712"/>
      <c r="J18" s="712"/>
      <c r="K18" s="712"/>
      <c r="L18" s="712"/>
      <c r="M18" s="712"/>
      <c r="N18" s="712"/>
      <c r="O18" s="712"/>
      <c r="P18" s="712"/>
    </row>
    <row r="19" spans="2:16" ht="15" customHeight="1" x14ac:dyDescent="0.25">
      <c r="B19" s="712"/>
      <c r="C19" s="712"/>
      <c r="D19" s="712"/>
      <c r="E19" s="712"/>
      <c r="F19" s="712"/>
      <c r="G19" s="712"/>
      <c r="H19" s="712"/>
      <c r="I19" s="712"/>
      <c r="J19" s="712"/>
      <c r="K19" s="712"/>
      <c r="L19" s="712"/>
      <c r="M19" s="712"/>
      <c r="N19" s="712"/>
      <c r="O19" s="712"/>
      <c r="P19" s="712"/>
    </row>
    <row r="20" spans="2:16" x14ac:dyDescent="0.25">
      <c r="B20" s="175"/>
      <c r="C20" s="175"/>
      <c r="D20" s="175"/>
      <c r="E20" s="175"/>
      <c r="F20" s="175"/>
      <c r="G20" s="175"/>
      <c r="H20" s="175"/>
      <c r="I20" s="175"/>
      <c r="J20" s="175"/>
      <c r="K20" s="175"/>
      <c r="L20" s="175"/>
      <c r="M20" s="175"/>
      <c r="N20" s="175"/>
      <c r="O20" s="175"/>
      <c r="P20" s="175"/>
    </row>
    <row r="21" spans="2:16" x14ac:dyDescent="0.25">
      <c r="B21" s="175"/>
      <c r="C21" s="175"/>
      <c r="D21" s="175"/>
      <c r="E21" s="175"/>
      <c r="F21" s="175"/>
      <c r="G21" s="175"/>
      <c r="H21" s="175"/>
      <c r="I21" s="175"/>
      <c r="J21" s="175"/>
      <c r="K21" s="175"/>
      <c r="L21" s="175"/>
      <c r="M21" s="175"/>
      <c r="N21" s="175"/>
      <c r="O21" s="175"/>
      <c r="P21" s="175"/>
    </row>
    <row r="22" spans="2:16" x14ac:dyDescent="0.25">
      <c r="B22" s="175"/>
      <c r="C22" s="175"/>
      <c r="D22" s="175"/>
      <c r="E22" s="175"/>
      <c r="F22" s="175"/>
      <c r="G22" s="175"/>
      <c r="H22" s="175"/>
      <c r="I22" s="175"/>
      <c r="J22" s="175"/>
      <c r="K22" s="175"/>
      <c r="L22" s="175"/>
      <c r="M22" s="175"/>
      <c r="N22" s="175"/>
      <c r="O22" s="175"/>
      <c r="P22" s="175"/>
    </row>
    <row r="23" spans="2:16" x14ac:dyDescent="0.25">
      <c r="B23" s="175"/>
      <c r="C23" s="175"/>
      <c r="D23" s="175"/>
      <c r="E23" s="175"/>
      <c r="F23" s="175"/>
      <c r="G23" s="175"/>
      <c r="H23" s="175"/>
      <c r="I23" s="175"/>
      <c r="J23" s="175"/>
      <c r="K23" s="175"/>
      <c r="L23" s="175"/>
      <c r="M23" s="175"/>
      <c r="N23" s="175"/>
      <c r="O23" s="175"/>
      <c r="P23" s="175"/>
    </row>
    <row r="24" spans="2:16" x14ac:dyDescent="0.25">
      <c r="B24" s="175"/>
      <c r="C24" s="175"/>
      <c r="D24" s="175"/>
      <c r="E24" s="175"/>
      <c r="F24" s="175"/>
      <c r="G24" s="175"/>
      <c r="H24" s="175"/>
      <c r="I24" s="175"/>
      <c r="J24" s="175"/>
      <c r="K24" s="175"/>
      <c r="L24" s="175"/>
      <c r="M24" s="175"/>
      <c r="N24" s="175"/>
      <c r="O24" s="175"/>
      <c r="P24" s="175"/>
    </row>
    <row r="25" spans="2:16" x14ac:dyDescent="0.25">
      <c r="B25" s="175"/>
      <c r="C25" s="175"/>
      <c r="D25" s="175"/>
      <c r="E25" s="175"/>
      <c r="F25" s="175"/>
      <c r="G25" s="175"/>
      <c r="H25" s="175"/>
      <c r="I25" s="175"/>
      <c r="J25" s="175"/>
      <c r="K25" s="175"/>
      <c r="L25" s="175"/>
      <c r="M25" s="175"/>
      <c r="N25" s="175"/>
      <c r="O25" s="175"/>
      <c r="P25" s="175"/>
    </row>
    <row r="26" spans="2:16" x14ac:dyDescent="0.25">
      <c r="B26" s="175"/>
      <c r="C26" s="175"/>
      <c r="D26" s="175"/>
      <c r="E26" s="175"/>
      <c r="F26" s="175"/>
      <c r="G26" s="175"/>
      <c r="H26" s="175"/>
      <c r="I26" s="175"/>
      <c r="J26" s="175"/>
      <c r="K26" s="175"/>
      <c r="L26" s="175"/>
      <c r="M26" s="175"/>
      <c r="N26" s="175"/>
      <c r="O26" s="175"/>
      <c r="P26" s="175"/>
    </row>
    <row r="27" spans="2:16" x14ac:dyDescent="0.25">
      <c r="B27" s="175"/>
      <c r="C27" s="175"/>
      <c r="D27" s="175"/>
      <c r="E27" s="175"/>
      <c r="F27" s="175"/>
      <c r="G27" s="175"/>
      <c r="H27" s="175"/>
      <c r="I27" s="175"/>
      <c r="J27" s="175"/>
      <c r="K27" s="175"/>
      <c r="L27" s="175"/>
      <c r="M27" s="175"/>
      <c r="N27" s="175"/>
      <c r="O27" s="175"/>
      <c r="P27" s="175"/>
    </row>
    <row r="28" spans="2:16" x14ac:dyDescent="0.25">
      <c r="B28" s="175"/>
      <c r="C28" s="175"/>
      <c r="D28" s="175"/>
      <c r="E28" s="175"/>
      <c r="F28" s="175"/>
      <c r="G28" s="175"/>
      <c r="H28" s="175"/>
      <c r="I28" s="175"/>
      <c r="J28" s="175"/>
      <c r="K28" s="175"/>
      <c r="L28" s="175"/>
      <c r="M28" s="175"/>
      <c r="N28" s="175"/>
      <c r="O28" s="175"/>
      <c r="P28" s="175"/>
    </row>
    <row r="31" spans="2:16" ht="38.25" customHeight="1" x14ac:dyDescent="0.25">
      <c r="C31" s="706" t="s">
        <v>614</v>
      </c>
      <c r="D31" s="706"/>
      <c r="E31" s="706"/>
      <c r="F31" s="706"/>
      <c r="G31" s="706"/>
      <c r="H31" s="706"/>
      <c r="I31" s="706"/>
      <c r="J31" s="706"/>
      <c r="K31" s="706"/>
      <c r="L31" s="706"/>
      <c r="M31" s="706"/>
      <c r="N31" s="706"/>
      <c r="O31" s="706"/>
    </row>
    <row r="33" spans="3:15" ht="38.25" customHeight="1" x14ac:dyDescent="0.25"/>
    <row r="40" spans="3:15" ht="50.25" customHeight="1" x14ac:dyDescent="0.25">
      <c r="C40" s="706" t="s">
        <v>615</v>
      </c>
      <c r="D40" s="706"/>
      <c r="E40" s="706"/>
      <c r="F40" s="706"/>
      <c r="G40" s="706"/>
      <c r="H40" s="706"/>
      <c r="I40" s="706"/>
      <c r="J40" s="706"/>
      <c r="K40" s="706"/>
      <c r="L40" s="706"/>
      <c r="M40" s="706"/>
      <c r="N40" s="706"/>
      <c r="O40" s="706"/>
    </row>
    <row r="41" spans="3:15" ht="36.75" customHeight="1" x14ac:dyDescent="0.25">
      <c r="C41" s="316" t="s">
        <v>616</v>
      </c>
      <c r="D41" s="710" t="s">
        <v>620</v>
      </c>
      <c r="E41" s="710"/>
      <c r="F41" s="710"/>
      <c r="G41" s="710"/>
      <c r="H41" s="710"/>
      <c r="I41" s="710"/>
      <c r="J41" s="710"/>
      <c r="K41" s="710"/>
      <c r="L41" s="710"/>
      <c r="M41" s="710"/>
      <c r="N41" s="710"/>
      <c r="O41" s="710"/>
    </row>
    <row r="43" spans="3:15" x14ac:dyDescent="0.25">
      <c r="F43" s="317"/>
    </row>
    <row r="56" spans="1:15" ht="46.5" customHeight="1" x14ac:dyDescent="0.25">
      <c r="C56" s="316" t="s">
        <v>617</v>
      </c>
      <c r="D56" s="710" t="s">
        <v>618</v>
      </c>
      <c r="E56" s="710"/>
      <c r="F56" s="710"/>
      <c r="G56" s="710"/>
      <c r="H56" s="710"/>
      <c r="I56" s="710"/>
      <c r="J56" s="710"/>
      <c r="K56" s="710"/>
      <c r="L56" s="710"/>
      <c r="M56" s="710"/>
      <c r="N56" s="710"/>
      <c r="O56" s="710"/>
    </row>
    <row r="59" spans="1:15" ht="15" customHeight="1" x14ac:dyDescent="0.25">
      <c r="A59" s="175"/>
      <c r="B59" s="175"/>
      <c r="C59" s="175"/>
      <c r="D59" s="175"/>
      <c r="E59" s="175"/>
      <c r="F59" s="175"/>
      <c r="G59" s="175"/>
      <c r="H59" s="175"/>
      <c r="I59" s="175"/>
      <c r="J59" s="175"/>
      <c r="K59" s="175"/>
      <c r="L59" s="175"/>
      <c r="M59" s="175"/>
      <c r="N59" s="175"/>
    </row>
    <row r="60" spans="1:15" ht="51" customHeight="1" x14ac:dyDescent="0.25">
      <c r="C60" s="316" t="s">
        <v>619</v>
      </c>
      <c r="D60" s="710" t="s">
        <v>621</v>
      </c>
      <c r="E60" s="710"/>
      <c r="F60" s="710"/>
      <c r="G60" s="710"/>
      <c r="H60" s="710"/>
      <c r="I60" s="710"/>
      <c r="J60" s="710"/>
      <c r="K60" s="710"/>
      <c r="L60" s="710"/>
      <c r="M60" s="710"/>
      <c r="N60" s="710"/>
      <c r="O60" s="710"/>
    </row>
    <row r="86" spans="3:15" ht="48" customHeight="1" x14ac:dyDescent="0.25">
      <c r="C86" s="316" t="s">
        <v>619</v>
      </c>
      <c r="D86" s="710" t="s">
        <v>622</v>
      </c>
      <c r="E86" s="710"/>
      <c r="F86" s="710"/>
      <c r="G86" s="710"/>
      <c r="H86" s="710"/>
      <c r="I86" s="710"/>
      <c r="J86" s="710"/>
      <c r="K86" s="710"/>
      <c r="L86" s="710"/>
      <c r="M86" s="710"/>
      <c r="N86" s="710"/>
      <c r="O86" s="710"/>
    </row>
    <row r="111" spans="3:15" ht="21" x14ac:dyDescent="0.35">
      <c r="C111" s="703" t="s">
        <v>628</v>
      </c>
      <c r="D111" s="703"/>
      <c r="E111" s="703"/>
      <c r="F111" s="703"/>
      <c r="G111" s="703"/>
      <c r="H111" s="703"/>
      <c r="I111" s="703"/>
      <c r="J111" s="703"/>
      <c r="K111" s="703"/>
      <c r="L111" s="703"/>
      <c r="M111" s="703"/>
      <c r="N111" s="703"/>
      <c r="O111" s="703"/>
    </row>
    <row r="112" spans="3:15" ht="21" x14ac:dyDescent="0.35">
      <c r="C112" s="324" t="s">
        <v>629</v>
      </c>
      <c r="D112" s="323"/>
      <c r="E112" s="323"/>
      <c r="F112" s="323"/>
      <c r="G112" s="323"/>
      <c r="H112" s="323"/>
      <c r="I112" s="323"/>
      <c r="J112" s="323"/>
      <c r="K112" s="323"/>
      <c r="L112" s="323"/>
      <c r="M112" s="323"/>
      <c r="N112" s="323"/>
      <c r="O112" s="323"/>
    </row>
    <row r="113" spans="3:3" x14ac:dyDescent="0.25">
      <c r="C113" s="1" t="s">
        <v>630</v>
      </c>
    </row>
    <row r="115" spans="3:3" ht="18.75" x14ac:dyDescent="0.3">
      <c r="C115" s="318" t="s">
        <v>623</v>
      </c>
    </row>
    <row r="117" spans="3:3" x14ac:dyDescent="0.25">
      <c r="C117" s="315" t="s">
        <v>624</v>
      </c>
    </row>
    <row r="118" spans="3:3" x14ac:dyDescent="0.25">
      <c r="C118" s="315" t="s">
        <v>625</v>
      </c>
    </row>
    <row r="119" spans="3:3" x14ac:dyDescent="0.25">
      <c r="C119" s="315" t="s">
        <v>626</v>
      </c>
    </row>
    <row r="122" spans="3:3" ht="18.75" x14ac:dyDescent="0.3">
      <c r="C122" s="319" t="s">
        <v>627</v>
      </c>
    </row>
  </sheetData>
  <mergeCells count="16">
    <mergeCell ref="C111:O111"/>
    <mergeCell ref="B2:P4"/>
    <mergeCell ref="B15:P15"/>
    <mergeCell ref="B9:E9"/>
    <mergeCell ref="B11:P11"/>
    <mergeCell ref="B12:P12"/>
    <mergeCell ref="B13:K13"/>
    <mergeCell ref="D60:O60"/>
    <mergeCell ref="D86:O86"/>
    <mergeCell ref="B17:P17"/>
    <mergeCell ref="B18:P19"/>
    <mergeCell ref="B6:P8"/>
    <mergeCell ref="C31:O31"/>
    <mergeCell ref="C40:O40"/>
    <mergeCell ref="D41:O41"/>
    <mergeCell ref="D56:O56"/>
  </mergeCells>
  <printOptions horizontalCentered="1" verticalCentered="1"/>
  <pageMargins left="0.15748031496062992" right="0.19685039370078741" top="0.39370078740157483" bottom="1.0629921259842521" header="0.31496062992125984" footer="1.0629921259842521"/>
  <pageSetup scale="57" orientation="portrait" horizontalDpi="300" verticalDpi="300" r:id="rId1"/>
  <rowBreaks count="1" manualBreakCount="1">
    <brk id="6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H78"/>
  <sheetViews>
    <sheetView topLeftCell="A40" zoomScale="85" zoomScaleNormal="85" workbookViewId="0"/>
  </sheetViews>
  <sheetFormatPr baseColWidth="10" defaultColWidth="11.42578125" defaultRowHeight="15" x14ac:dyDescent="0.25"/>
  <cols>
    <col min="1" max="1" width="4.140625" style="1" customWidth="1"/>
    <col min="2" max="2" width="10.5703125" style="1" customWidth="1"/>
    <col min="3" max="3" width="7.85546875" style="1" customWidth="1"/>
    <col min="4" max="4" width="56.140625" style="1" customWidth="1"/>
    <col min="5" max="5" width="1.28515625" style="1" customWidth="1"/>
    <col min="6" max="6" width="59.28515625" style="1" customWidth="1"/>
    <col min="7" max="7" width="32" style="1" customWidth="1"/>
    <col min="8" max="16384" width="11.42578125" style="1"/>
  </cols>
  <sheetData>
    <row r="1" spans="2:8" ht="4.5" customHeight="1" thickBot="1" x14ac:dyDescent="0.3"/>
    <row r="2" spans="2:8" ht="15.75" thickTop="1" x14ac:dyDescent="0.25">
      <c r="B2" s="114"/>
      <c r="C2" s="115"/>
      <c r="D2" s="22"/>
      <c r="E2" s="22"/>
      <c r="F2" s="22"/>
      <c r="G2" s="23"/>
    </row>
    <row r="3" spans="2:8" ht="18.75" customHeight="1" x14ac:dyDescent="0.25">
      <c r="B3" s="24"/>
      <c r="C3" s="2"/>
      <c r="D3" s="714" t="s">
        <v>632</v>
      </c>
      <c r="E3" s="714"/>
      <c r="F3" s="714"/>
      <c r="G3" s="25"/>
    </row>
    <row r="4" spans="2:8" ht="21" customHeight="1" x14ac:dyDescent="0.25">
      <c r="B4" s="24"/>
      <c r="C4" s="714" t="s">
        <v>295</v>
      </c>
      <c r="D4" s="714"/>
      <c r="E4" s="714"/>
      <c r="F4" s="714"/>
      <c r="G4" s="116"/>
    </row>
    <row r="5" spans="2:8" ht="23.25" customHeight="1" x14ac:dyDescent="0.25">
      <c r="B5" s="24"/>
      <c r="C5" s="714" t="s">
        <v>294</v>
      </c>
      <c r="D5" s="714"/>
      <c r="E5" s="714"/>
      <c r="F5" s="714"/>
      <c r="G5" s="25"/>
      <c r="H5" s="117"/>
    </row>
    <row r="6" spans="2:8" ht="5.25" customHeight="1" x14ac:dyDescent="0.25">
      <c r="B6" s="24"/>
      <c r="C6" s="2"/>
      <c r="D6" s="3"/>
      <c r="E6" s="3"/>
      <c r="F6" s="3"/>
      <c r="G6" s="25"/>
      <c r="H6" s="2"/>
    </row>
    <row r="7" spans="2:8" ht="22.5" customHeight="1" x14ac:dyDescent="0.25">
      <c r="B7" s="715" t="s">
        <v>282</v>
      </c>
      <c r="C7" s="716"/>
      <c r="D7" s="716"/>
      <c r="E7" s="716"/>
      <c r="F7" s="716"/>
      <c r="G7" s="717"/>
      <c r="H7" s="2"/>
    </row>
    <row r="8" spans="2:8" ht="6" customHeight="1" x14ac:dyDescent="0.25">
      <c r="B8" s="24"/>
      <c r="C8" s="2"/>
      <c r="D8" s="3"/>
      <c r="E8" s="3"/>
      <c r="F8" s="3"/>
      <c r="G8" s="25"/>
      <c r="H8" s="2"/>
    </row>
    <row r="9" spans="2:8" ht="6" customHeight="1" x14ac:dyDescent="0.25">
      <c r="B9" s="24"/>
      <c r="C9" s="2"/>
      <c r="D9" s="3"/>
      <c r="E9" s="3"/>
      <c r="F9" s="3"/>
      <c r="G9" s="25"/>
      <c r="H9" s="2"/>
    </row>
    <row r="10" spans="2:8" ht="20.25" customHeight="1" x14ac:dyDescent="0.4">
      <c r="B10" s="718" t="s">
        <v>283</v>
      </c>
      <c r="C10" s="719"/>
      <c r="D10" s="719"/>
      <c r="E10" s="719"/>
      <c r="F10" s="719"/>
      <c r="G10" s="720"/>
      <c r="H10" s="2"/>
    </row>
    <row r="11" spans="2:8" ht="20.25" customHeight="1" x14ac:dyDescent="0.3">
      <c r="B11" s="721" t="s">
        <v>599</v>
      </c>
      <c r="C11" s="722"/>
      <c r="D11" s="722"/>
      <c r="E11" s="722"/>
      <c r="F11" s="722"/>
      <c r="G11" s="723"/>
      <c r="H11" s="2"/>
    </row>
    <row r="12" spans="2:8" ht="12.75" customHeight="1" x14ac:dyDescent="0.25">
      <c r="B12" s="118"/>
      <c r="C12" s="119"/>
      <c r="D12" s="120"/>
      <c r="E12" s="120"/>
      <c r="F12" s="120"/>
      <c r="G12" s="121"/>
      <c r="H12" s="2"/>
    </row>
    <row r="13" spans="2:8" ht="6" customHeight="1" x14ac:dyDescent="0.25">
      <c r="B13" s="118"/>
      <c r="C13" s="119"/>
      <c r="D13" s="120"/>
      <c r="E13" s="120"/>
      <c r="F13" s="120"/>
      <c r="G13" s="121"/>
      <c r="H13" s="2"/>
    </row>
    <row r="14" spans="2:8" ht="6" customHeight="1" x14ac:dyDescent="0.25">
      <c r="B14" s="118"/>
      <c r="C14" s="119"/>
      <c r="D14" s="120"/>
      <c r="E14" s="120"/>
      <c r="F14" s="120"/>
      <c r="G14" s="121"/>
      <c r="H14" s="2"/>
    </row>
    <row r="15" spans="2:8" ht="6" customHeight="1" x14ac:dyDescent="0.25">
      <c r="B15" s="118"/>
      <c r="C15" s="119"/>
      <c r="D15" s="120"/>
      <c r="E15" s="120"/>
      <c r="F15" s="120"/>
      <c r="G15" s="121"/>
      <c r="H15" s="2"/>
    </row>
    <row r="16" spans="2:8" x14ac:dyDescent="0.25">
      <c r="B16" s="122"/>
      <c r="C16" s="119"/>
      <c r="D16" s="119"/>
      <c r="E16" s="119"/>
      <c r="F16" s="119"/>
      <c r="G16" s="121"/>
      <c r="H16" s="2"/>
    </row>
    <row r="17" spans="2:8" ht="4.5" customHeight="1" x14ac:dyDescent="0.25">
      <c r="B17" s="123"/>
      <c r="C17" s="119"/>
      <c r="D17" s="119"/>
      <c r="E17" s="119"/>
      <c r="F17" s="119"/>
      <c r="G17" s="121"/>
      <c r="H17" s="2"/>
    </row>
    <row r="18" spans="2:8" x14ac:dyDescent="0.25">
      <c r="B18" s="122"/>
      <c r="C18" s="119"/>
      <c r="D18" s="119"/>
      <c r="E18" s="119"/>
      <c r="F18" s="119"/>
      <c r="G18" s="121"/>
      <c r="H18" s="2"/>
    </row>
    <row r="19" spans="2:8" ht="4.5" customHeight="1" x14ac:dyDescent="0.25">
      <c r="B19" s="123"/>
      <c r="C19" s="124"/>
      <c r="D19" s="125"/>
      <c r="E19" s="125"/>
      <c r="F19" s="125"/>
      <c r="G19" s="121"/>
      <c r="H19" s="2"/>
    </row>
    <row r="20" spans="2:8" x14ac:dyDescent="0.25">
      <c r="B20" s="122"/>
      <c r="C20" s="119"/>
      <c r="D20" s="119"/>
      <c r="E20" s="119"/>
      <c r="F20" s="119"/>
      <c r="G20" s="121"/>
    </row>
    <row r="21" spans="2:8" ht="4.5" customHeight="1" x14ac:dyDescent="0.25">
      <c r="B21" s="122"/>
      <c r="C21" s="119"/>
      <c r="D21" s="119"/>
      <c r="E21" s="119"/>
      <c r="F21" s="119"/>
      <c r="G21" s="126"/>
    </row>
    <row r="22" spans="2:8" x14ac:dyDescent="0.25">
      <c r="B22" s="122"/>
      <c r="C22" s="119"/>
      <c r="D22" s="119"/>
      <c r="E22" s="119"/>
      <c r="F22" s="119"/>
      <c r="G22" s="126"/>
    </row>
    <row r="23" spans="2:8" x14ac:dyDescent="0.25">
      <c r="B23" s="123"/>
      <c r="C23" s="119"/>
      <c r="D23" s="119"/>
      <c r="E23" s="119"/>
      <c r="F23" s="119"/>
      <c r="G23" s="121"/>
    </row>
    <row r="24" spans="2:8" x14ac:dyDescent="0.25">
      <c r="B24" s="713"/>
      <c r="C24" s="119"/>
      <c r="D24" s="119"/>
      <c r="E24" s="119"/>
      <c r="F24" s="119"/>
      <c r="G24" s="121"/>
    </row>
    <row r="25" spans="2:8" x14ac:dyDescent="0.25">
      <c r="B25" s="713"/>
      <c r="C25" s="119"/>
      <c r="D25" s="119"/>
      <c r="E25" s="119"/>
      <c r="F25" s="119"/>
      <c r="G25" s="121"/>
    </row>
    <row r="26" spans="2:8" x14ac:dyDescent="0.25">
      <c r="B26" s="713"/>
      <c r="C26" s="119"/>
      <c r="D26" s="119"/>
      <c r="E26" s="119"/>
      <c r="F26" s="119"/>
      <c r="G26" s="121"/>
    </row>
    <row r="27" spans="2:8" x14ac:dyDescent="0.25">
      <c r="B27" s="713"/>
      <c r="C27" s="119"/>
      <c r="D27" s="119"/>
      <c r="E27" s="119"/>
      <c r="F27" s="119"/>
      <c r="G27" s="121"/>
    </row>
    <row r="28" spans="2:8" x14ac:dyDescent="0.25">
      <c r="B28" s="713"/>
      <c r="C28" s="119"/>
      <c r="D28" s="119"/>
      <c r="E28" s="119"/>
      <c r="F28" s="119"/>
      <c r="G28" s="121"/>
    </row>
    <row r="29" spans="2:8" x14ac:dyDescent="0.25">
      <c r="B29" s="713"/>
      <c r="C29" s="119"/>
      <c r="D29" s="119"/>
      <c r="E29" s="119"/>
      <c r="F29" s="119"/>
      <c r="G29" s="121"/>
    </row>
    <row r="30" spans="2:8" x14ac:dyDescent="0.25">
      <c r="B30" s="713"/>
      <c r="C30" s="119"/>
      <c r="D30" s="119"/>
      <c r="E30" s="119"/>
      <c r="F30" s="119"/>
      <c r="G30" s="121"/>
    </row>
    <row r="31" spans="2:8" x14ac:dyDescent="0.25">
      <c r="B31" s="118"/>
      <c r="C31" s="119"/>
      <c r="D31" s="119"/>
      <c r="E31" s="119"/>
      <c r="F31" s="119"/>
      <c r="G31" s="121"/>
    </row>
    <row r="32" spans="2:8" x14ac:dyDescent="0.25">
      <c r="B32" s="122"/>
      <c r="C32" s="119"/>
      <c r="D32" s="119"/>
      <c r="E32" s="119"/>
      <c r="F32" s="119"/>
      <c r="G32" s="121"/>
    </row>
    <row r="33" spans="2:7" x14ac:dyDescent="0.25">
      <c r="B33" s="118"/>
      <c r="C33" s="119"/>
      <c r="D33" s="119"/>
      <c r="E33" s="119"/>
      <c r="F33" s="119"/>
      <c r="G33" s="121"/>
    </row>
    <row r="34" spans="2:7" x14ac:dyDescent="0.25">
      <c r="B34" s="122"/>
      <c r="C34" s="119"/>
      <c r="D34" s="119"/>
      <c r="E34" s="119"/>
      <c r="F34" s="119"/>
      <c r="G34" s="121"/>
    </row>
    <row r="35" spans="2:7" x14ac:dyDescent="0.25">
      <c r="B35" s="118"/>
      <c r="C35" s="119"/>
      <c r="D35" s="119"/>
      <c r="E35" s="119"/>
      <c r="F35" s="119"/>
      <c r="G35" s="121"/>
    </row>
    <row r="36" spans="2:7" x14ac:dyDescent="0.25">
      <c r="B36" s="122"/>
      <c r="C36" s="119"/>
      <c r="D36" s="119"/>
      <c r="E36" s="119"/>
      <c r="F36" s="119"/>
      <c r="G36" s="121"/>
    </row>
    <row r="37" spans="2:7" x14ac:dyDescent="0.25">
      <c r="B37" s="118"/>
      <c r="C37" s="119"/>
      <c r="D37" s="119"/>
      <c r="E37" s="119"/>
      <c r="F37" s="119"/>
      <c r="G37" s="121"/>
    </row>
    <row r="38" spans="2:7" x14ac:dyDescent="0.25">
      <c r="B38" s="122"/>
      <c r="C38" s="119"/>
      <c r="D38" s="119"/>
      <c r="E38" s="119"/>
      <c r="F38" s="119"/>
      <c r="G38" s="121"/>
    </row>
    <row r="39" spans="2:7" x14ac:dyDescent="0.25">
      <c r="B39" s="118"/>
      <c r="C39" s="119"/>
      <c r="D39" s="119"/>
      <c r="E39" s="119"/>
      <c r="F39" s="119"/>
      <c r="G39" s="121"/>
    </row>
    <row r="40" spans="2:7" x14ac:dyDescent="0.25">
      <c r="B40" s="122"/>
      <c r="C40" s="119"/>
      <c r="D40" s="119"/>
      <c r="E40" s="119"/>
      <c r="F40" s="119"/>
      <c r="G40" s="121"/>
    </row>
    <row r="41" spans="2:7" x14ac:dyDescent="0.25">
      <c r="B41" s="118"/>
      <c r="C41" s="119"/>
      <c r="D41" s="119"/>
      <c r="E41" s="119"/>
      <c r="F41" s="119"/>
      <c r="G41" s="121"/>
    </row>
    <row r="42" spans="2:7" x14ac:dyDescent="0.25">
      <c r="B42" s="122"/>
      <c r="C42" s="119"/>
      <c r="D42" s="119"/>
      <c r="E42" s="119"/>
      <c r="F42" s="119"/>
      <c r="G42" s="121"/>
    </row>
    <row r="43" spans="2:7" x14ac:dyDescent="0.25">
      <c r="B43" s="118"/>
      <c r="C43" s="119"/>
      <c r="D43" s="119"/>
      <c r="E43" s="119"/>
      <c r="F43" s="119"/>
      <c r="G43" s="121"/>
    </row>
    <row r="44" spans="2:7" x14ac:dyDescent="0.25">
      <c r="B44" s="118"/>
      <c r="C44" s="119"/>
      <c r="D44" s="119"/>
      <c r="E44" s="119"/>
      <c r="F44" s="119"/>
      <c r="G44" s="121"/>
    </row>
    <row r="45" spans="2:7" x14ac:dyDescent="0.25">
      <c r="B45" s="118"/>
      <c r="C45" s="119"/>
      <c r="D45" s="119"/>
      <c r="E45" s="119"/>
      <c r="F45" s="119"/>
      <c r="G45" s="121"/>
    </row>
    <row r="46" spans="2:7" x14ac:dyDescent="0.25">
      <c r="B46" s="118"/>
      <c r="C46" s="119"/>
      <c r="D46" s="119"/>
      <c r="E46" s="119"/>
      <c r="F46" s="119"/>
      <c r="G46" s="121"/>
    </row>
    <row r="47" spans="2:7" x14ac:dyDescent="0.25">
      <c r="B47" s="118"/>
      <c r="C47" s="119"/>
      <c r="D47" s="119"/>
      <c r="E47" s="119"/>
      <c r="F47" s="119"/>
      <c r="G47" s="121"/>
    </row>
    <row r="48" spans="2:7" x14ac:dyDescent="0.25">
      <c r="B48" s="118"/>
      <c r="C48" s="119"/>
      <c r="D48" s="119"/>
      <c r="E48" s="119"/>
      <c r="F48" s="119"/>
      <c r="G48" s="121"/>
    </row>
    <row r="49" spans="2:7" x14ac:dyDescent="0.25">
      <c r="B49" s="118"/>
      <c r="C49" s="119"/>
      <c r="D49" s="119"/>
      <c r="E49" s="119"/>
      <c r="F49" s="119"/>
      <c r="G49" s="121"/>
    </row>
    <row r="50" spans="2:7" x14ac:dyDescent="0.25">
      <c r="B50" s="118"/>
      <c r="C50" s="119"/>
      <c r="D50" s="119"/>
      <c r="E50" s="119"/>
      <c r="F50" s="119"/>
      <c r="G50" s="121"/>
    </row>
    <row r="51" spans="2:7" x14ac:dyDescent="0.25">
      <c r="B51" s="118"/>
      <c r="C51" s="119"/>
      <c r="D51" s="119"/>
      <c r="E51" s="119"/>
      <c r="F51" s="119"/>
      <c r="G51" s="121"/>
    </row>
    <row r="52" spans="2:7" x14ac:dyDescent="0.25">
      <c r="B52" s="118"/>
      <c r="C52" s="119"/>
      <c r="D52" s="119"/>
      <c r="E52" s="119"/>
      <c r="F52" s="119"/>
      <c r="G52" s="121"/>
    </row>
    <row r="53" spans="2:7" x14ac:dyDescent="0.25">
      <c r="B53" s="118"/>
      <c r="C53" s="119"/>
      <c r="D53" s="119"/>
      <c r="E53" s="119"/>
      <c r="F53" s="119"/>
      <c r="G53" s="121"/>
    </row>
    <row r="54" spans="2:7" x14ac:dyDescent="0.25">
      <c r="B54" s="118"/>
      <c r="C54" s="119"/>
      <c r="D54" s="119"/>
      <c r="E54" s="119"/>
      <c r="F54" s="119"/>
      <c r="G54" s="121"/>
    </row>
    <row r="55" spans="2:7" x14ac:dyDescent="0.25">
      <c r="B55" s="118"/>
      <c r="C55" s="119"/>
      <c r="D55" s="119"/>
      <c r="E55" s="119"/>
      <c r="F55" s="119"/>
      <c r="G55" s="121"/>
    </row>
    <row r="56" spans="2:7" x14ac:dyDescent="0.25">
      <c r="B56" s="118"/>
      <c r="C56" s="119"/>
      <c r="D56" s="119"/>
      <c r="E56" s="119"/>
      <c r="F56" s="119"/>
      <c r="G56" s="121"/>
    </row>
    <row r="57" spans="2:7" x14ac:dyDescent="0.25">
      <c r="B57" s="118"/>
      <c r="C57" s="119"/>
      <c r="D57" s="119"/>
      <c r="E57" s="119"/>
      <c r="F57" s="119"/>
      <c r="G57" s="121"/>
    </row>
    <row r="58" spans="2:7" x14ac:dyDescent="0.25">
      <c r="B58" s="118"/>
      <c r="C58" s="119"/>
      <c r="D58" s="119"/>
      <c r="E58" s="119"/>
      <c r="F58" s="119"/>
      <c r="G58" s="121"/>
    </row>
    <row r="59" spans="2:7" x14ac:dyDescent="0.25">
      <c r="B59" s="118"/>
      <c r="C59" s="119"/>
      <c r="D59" s="119"/>
      <c r="E59" s="119"/>
      <c r="F59" s="119"/>
      <c r="G59" s="121"/>
    </row>
    <row r="60" spans="2:7" x14ac:dyDescent="0.25">
      <c r="B60" s="118"/>
      <c r="C60" s="119"/>
      <c r="D60" s="119"/>
      <c r="E60" s="119"/>
      <c r="F60" s="119"/>
      <c r="G60" s="121"/>
    </row>
    <row r="61" spans="2:7" x14ac:dyDescent="0.25">
      <c r="B61" s="118"/>
      <c r="C61" s="119"/>
      <c r="D61" s="119"/>
      <c r="E61" s="119"/>
      <c r="F61" s="119"/>
      <c r="G61" s="121"/>
    </row>
    <row r="62" spans="2:7" x14ac:dyDescent="0.25">
      <c r="B62" s="118"/>
      <c r="C62" s="119"/>
      <c r="D62" s="119"/>
      <c r="E62" s="119"/>
      <c r="F62" s="119"/>
      <c r="G62" s="121"/>
    </row>
    <row r="63" spans="2:7" x14ac:dyDescent="0.25">
      <c r="B63" s="118"/>
      <c r="C63" s="119"/>
      <c r="D63" s="119"/>
      <c r="E63" s="119"/>
      <c r="F63" s="119"/>
      <c r="G63" s="121"/>
    </row>
    <row r="64" spans="2:7" x14ac:dyDescent="0.25">
      <c r="B64" s="118"/>
      <c r="C64" s="119"/>
      <c r="D64" s="119"/>
      <c r="E64" s="119"/>
      <c r="F64" s="119"/>
      <c r="G64" s="121"/>
    </row>
    <row r="65" spans="2:7" x14ac:dyDescent="0.25">
      <c r="B65" s="118"/>
      <c r="C65" s="119"/>
      <c r="D65" s="119"/>
      <c r="E65" s="119"/>
      <c r="F65" s="119"/>
      <c r="G65" s="121"/>
    </row>
    <row r="66" spans="2:7" x14ac:dyDescent="0.25">
      <c r="B66" s="118"/>
      <c r="C66" s="119"/>
      <c r="D66" s="119"/>
      <c r="E66" s="119"/>
      <c r="F66" s="119"/>
      <c r="G66" s="121"/>
    </row>
    <row r="67" spans="2:7" x14ac:dyDescent="0.25">
      <c r="B67" s="118"/>
      <c r="C67" s="119"/>
      <c r="D67" s="119"/>
      <c r="E67" s="119"/>
      <c r="F67" s="119"/>
      <c r="G67" s="121"/>
    </row>
    <row r="68" spans="2:7" x14ac:dyDescent="0.25">
      <c r="B68" s="118"/>
      <c r="C68" s="119"/>
      <c r="D68" s="119"/>
      <c r="E68" s="119"/>
      <c r="F68" s="119"/>
      <c r="G68" s="121"/>
    </row>
    <row r="69" spans="2:7" x14ac:dyDescent="0.25">
      <c r="B69" s="118"/>
      <c r="C69" s="119"/>
      <c r="D69" s="119"/>
      <c r="E69" s="119"/>
      <c r="F69" s="119"/>
      <c r="G69" s="121"/>
    </row>
    <row r="70" spans="2:7" x14ac:dyDescent="0.25">
      <c r="B70" s="118"/>
      <c r="C70" s="119"/>
      <c r="D70" s="119"/>
      <c r="E70" s="119"/>
      <c r="F70" s="119"/>
      <c r="G70" s="121"/>
    </row>
    <row r="71" spans="2:7" x14ac:dyDescent="0.25">
      <c r="B71" s="118"/>
      <c r="C71" s="119"/>
      <c r="D71" s="119"/>
      <c r="E71" s="119"/>
      <c r="F71" s="119"/>
      <c r="G71" s="121"/>
    </row>
    <row r="72" spans="2:7" x14ac:dyDescent="0.25">
      <c r="B72" s="118"/>
      <c r="C72" s="119"/>
      <c r="D72" s="119"/>
      <c r="E72" s="119"/>
      <c r="F72" s="119"/>
      <c r="G72" s="121"/>
    </row>
    <row r="73" spans="2:7" x14ac:dyDescent="0.25">
      <c r="B73" s="118"/>
      <c r="C73" s="119"/>
      <c r="D73" s="119"/>
      <c r="E73" s="119"/>
      <c r="F73" s="119"/>
      <c r="G73" s="121"/>
    </row>
    <row r="74" spans="2:7" x14ac:dyDescent="0.25">
      <c r="B74" s="118"/>
      <c r="C74" s="119"/>
      <c r="D74" s="119"/>
      <c r="E74" s="119"/>
      <c r="F74" s="119"/>
      <c r="G74" s="121"/>
    </row>
    <row r="75" spans="2:7" x14ac:dyDescent="0.25">
      <c r="B75" s="118"/>
      <c r="C75" s="119"/>
      <c r="D75" s="119"/>
      <c r="E75" s="119"/>
      <c r="F75" s="119"/>
      <c r="G75" s="121"/>
    </row>
    <row r="76" spans="2:7" x14ac:dyDescent="0.25">
      <c r="B76" s="118"/>
      <c r="C76" s="119"/>
      <c r="D76" s="119"/>
      <c r="E76" s="119"/>
      <c r="F76" s="119"/>
      <c r="G76" s="121"/>
    </row>
    <row r="77" spans="2:7" ht="15.75" thickBot="1" x14ac:dyDescent="0.3">
      <c r="B77" s="127"/>
      <c r="C77" s="128"/>
      <c r="D77" s="128"/>
      <c r="E77" s="128"/>
      <c r="F77" s="128"/>
      <c r="G77" s="129"/>
    </row>
    <row r="78" spans="2:7" ht="15.75" thickTop="1" x14ac:dyDescent="0.25"/>
  </sheetData>
  <mergeCells count="7">
    <mergeCell ref="B24:B30"/>
    <mergeCell ref="D3:F3"/>
    <mergeCell ref="C4:F4"/>
    <mergeCell ref="B7:G7"/>
    <mergeCell ref="B10:G10"/>
    <mergeCell ref="B11:G11"/>
    <mergeCell ref="C5:F5"/>
  </mergeCells>
  <printOptions horizontalCentered="1" verticalCentered="1"/>
  <pageMargins left="0.31496062992125984" right="0.2" top="0.39370078740157483" bottom="0.74803149606299213" header="0.31496062992125984" footer="0.31496062992125984"/>
  <pageSetup paperSize="0" scale="55"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rgb="FFFFFFCC"/>
  </sheetPr>
  <dimension ref="B1:Q87"/>
  <sheetViews>
    <sheetView zoomScale="80" zoomScaleNormal="80" zoomScaleSheetLayoutView="80" workbookViewId="0">
      <selection activeCell="R9" sqref="R9"/>
    </sheetView>
  </sheetViews>
  <sheetFormatPr baseColWidth="10" defaultColWidth="11.42578125" defaultRowHeight="16.5" x14ac:dyDescent="0.3"/>
  <cols>
    <col min="1" max="1" width="3" style="185" customWidth="1"/>
    <col min="2" max="2" width="18.5703125" style="185" customWidth="1"/>
    <col min="3" max="3" width="12.5703125" style="185" customWidth="1"/>
    <col min="4" max="4" width="13.42578125" style="185" customWidth="1"/>
    <col min="5" max="5" width="14" style="185" customWidth="1"/>
    <col min="6" max="6" width="16.28515625" style="185" customWidth="1"/>
    <col min="7" max="7" width="9.85546875" style="185" customWidth="1"/>
    <col min="8" max="9" width="11.42578125" style="185"/>
    <col min="10" max="10" width="9.42578125" style="185" customWidth="1"/>
    <col min="11" max="12" width="11.42578125" style="185"/>
    <col min="13" max="13" width="12.5703125" style="185" customWidth="1"/>
    <col min="14" max="14" width="11.42578125" style="185"/>
    <col min="15" max="15" width="8" style="185" customWidth="1"/>
    <col min="16" max="16" width="3.28515625" style="185" customWidth="1"/>
    <col min="17" max="20" width="11.42578125" style="185"/>
    <col min="21" max="21" width="14.85546875" style="185" customWidth="1"/>
    <col min="22" max="16384" width="11.42578125" style="185"/>
  </cols>
  <sheetData>
    <row r="1" spans="2:16" ht="17.25" thickBot="1" x14ac:dyDescent="0.35">
      <c r="B1" s="184"/>
    </row>
    <row r="2" spans="2:16" ht="17.25" thickTop="1" x14ac:dyDescent="0.3">
      <c r="B2" s="189"/>
      <c r="C2" s="186"/>
      <c r="D2" s="186"/>
      <c r="E2" s="186"/>
      <c r="F2" s="186"/>
      <c r="G2" s="186"/>
      <c r="H2" s="186"/>
      <c r="I2" s="186"/>
      <c r="J2" s="186"/>
      <c r="K2" s="186"/>
      <c r="L2" s="186"/>
      <c r="M2" s="186"/>
      <c r="N2" s="186"/>
      <c r="O2" s="186"/>
      <c r="P2" s="187"/>
    </row>
    <row r="3" spans="2:16" x14ac:dyDescent="0.3">
      <c r="B3" s="189"/>
      <c r="C3" s="188"/>
      <c r="D3" s="188"/>
      <c r="E3" s="188"/>
      <c r="F3" s="188"/>
      <c r="G3" s="188"/>
      <c r="H3" s="188"/>
      <c r="I3" s="188"/>
      <c r="J3" s="188"/>
      <c r="K3" s="188"/>
      <c r="L3" s="188"/>
      <c r="M3" s="188"/>
      <c r="N3" s="188"/>
      <c r="O3" s="188"/>
      <c r="P3" s="189"/>
    </row>
    <row r="4" spans="2:16" x14ac:dyDescent="0.3">
      <c r="B4" s="189"/>
      <c r="C4" s="188"/>
      <c r="D4" s="188"/>
      <c r="E4" s="188"/>
      <c r="F4" s="188"/>
      <c r="G4" s="188"/>
      <c r="H4" s="188"/>
      <c r="I4" s="188"/>
      <c r="J4" s="188"/>
      <c r="K4" s="188"/>
      <c r="L4" s="188"/>
      <c r="M4" s="188"/>
      <c r="N4" s="188"/>
      <c r="O4" s="188"/>
      <c r="P4" s="189"/>
    </row>
    <row r="5" spans="2:16" x14ac:dyDescent="0.3">
      <c r="B5" s="189"/>
      <c r="C5" s="188"/>
      <c r="D5" s="188"/>
      <c r="E5" s="188"/>
      <c r="F5" s="188"/>
      <c r="G5" s="188"/>
      <c r="H5" s="188"/>
      <c r="I5" s="188"/>
      <c r="J5" s="188"/>
      <c r="K5" s="188"/>
      <c r="L5" s="188"/>
      <c r="M5" s="188"/>
      <c r="N5" s="188"/>
      <c r="O5" s="188"/>
      <c r="P5" s="189"/>
    </row>
    <row r="6" spans="2:16" x14ac:dyDescent="0.3">
      <c r="B6" s="189"/>
      <c r="C6" s="188"/>
      <c r="D6" s="188"/>
      <c r="E6" s="188"/>
      <c r="F6" s="188"/>
      <c r="G6" s="188"/>
      <c r="H6" s="188"/>
      <c r="I6" s="188"/>
      <c r="J6" s="188"/>
      <c r="K6" s="188"/>
      <c r="L6" s="188"/>
      <c r="M6" s="188"/>
      <c r="N6" s="188"/>
      <c r="O6" s="188"/>
      <c r="P6" s="189"/>
    </row>
    <row r="7" spans="2:16" x14ac:dyDescent="0.3">
      <c r="B7" s="189"/>
      <c r="C7" s="188"/>
      <c r="D7" s="188"/>
      <c r="E7" s="188"/>
      <c r="F7" s="188"/>
      <c r="G7" s="188"/>
      <c r="H7" s="188"/>
      <c r="I7" s="188"/>
      <c r="J7" s="188"/>
      <c r="K7" s="188"/>
      <c r="L7" s="188"/>
      <c r="M7" s="188"/>
      <c r="N7" s="188"/>
      <c r="O7" s="188"/>
      <c r="P7" s="189"/>
    </row>
    <row r="8" spans="2:16" x14ac:dyDescent="0.3">
      <c r="B8" s="189"/>
      <c r="C8" s="188"/>
      <c r="D8" s="188"/>
      <c r="E8" s="188"/>
      <c r="F8" s="188"/>
      <c r="G8" s="188"/>
      <c r="H8" s="188"/>
      <c r="I8" s="188"/>
      <c r="J8" s="188"/>
      <c r="K8" s="188"/>
      <c r="L8" s="188"/>
      <c r="M8" s="188"/>
      <c r="N8" s="188"/>
      <c r="O8" s="188"/>
      <c r="P8" s="189"/>
    </row>
    <row r="9" spans="2:16" x14ac:dyDescent="0.3">
      <c r="B9" s="189"/>
      <c r="C9" s="188"/>
      <c r="D9" s="188"/>
      <c r="E9" s="188"/>
      <c r="F9" s="188"/>
      <c r="G9" s="188"/>
      <c r="H9" s="188"/>
      <c r="I9" s="188"/>
      <c r="J9" s="188"/>
      <c r="K9" s="188"/>
      <c r="L9" s="188"/>
      <c r="M9" s="188"/>
      <c r="N9" s="188"/>
      <c r="O9" s="188"/>
      <c r="P9" s="189"/>
    </row>
    <row r="10" spans="2:16" x14ac:dyDescent="0.3">
      <c r="B10" s="189"/>
      <c r="C10" s="188"/>
      <c r="D10" s="188"/>
      <c r="E10" s="188"/>
      <c r="F10" s="188"/>
      <c r="G10" s="188"/>
      <c r="H10" s="188"/>
      <c r="I10" s="188"/>
      <c r="J10" s="188"/>
      <c r="K10" s="188"/>
      <c r="L10" s="188"/>
      <c r="M10" s="188"/>
      <c r="N10" s="188"/>
      <c r="O10" s="188"/>
      <c r="P10" s="189"/>
    </row>
    <row r="11" spans="2:16" x14ac:dyDescent="0.3">
      <c r="B11" s="189"/>
      <c r="C11" s="188"/>
      <c r="D11" s="188"/>
      <c r="E11" s="188"/>
      <c r="F11" s="188"/>
      <c r="G11" s="188"/>
      <c r="H11" s="188"/>
      <c r="I11" s="188"/>
      <c r="J11" s="188"/>
      <c r="K11" s="188"/>
      <c r="L11" s="188"/>
      <c r="M11" s="188"/>
      <c r="N11" s="188"/>
      <c r="O11" s="188"/>
      <c r="P11" s="189"/>
    </row>
    <row r="12" spans="2:16" x14ac:dyDescent="0.3">
      <c r="B12" s="189"/>
      <c r="C12" s="188"/>
      <c r="D12" s="188"/>
      <c r="E12" s="188"/>
      <c r="F12" s="188"/>
      <c r="G12" s="188"/>
      <c r="H12" s="188"/>
      <c r="I12" s="188"/>
      <c r="J12" s="188"/>
      <c r="K12" s="188"/>
      <c r="L12" s="188"/>
      <c r="M12" s="188"/>
      <c r="N12" s="188"/>
      <c r="O12" s="188"/>
      <c r="P12" s="189"/>
    </row>
    <row r="13" spans="2:16" x14ac:dyDescent="0.3">
      <c r="B13" s="189"/>
      <c r="C13" s="188"/>
      <c r="D13" s="188"/>
      <c r="E13" s="188"/>
      <c r="F13" s="188"/>
      <c r="G13" s="188"/>
      <c r="H13" s="188"/>
      <c r="I13" s="188"/>
      <c r="J13" s="188"/>
      <c r="K13" s="188"/>
      <c r="L13" s="188"/>
      <c r="M13" s="188"/>
      <c r="N13" s="188"/>
      <c r="O13" s="188"/>
      <c r="P13" s="189"/>
    </row>
    <row r="14" spans="2:16" x14ac:dyDescent="0.3">
      <c r="B14" s="189"/>
      <c r="C14" s="747"/>
      <c r="D14" s="747"/>
      <c r="E14" s="747"/>
      <c r="F14" s="747"/>
      <c r="G14" s="747"/>
      <c r="H14" s="747"/>
      <c r="I14" s="747"/>
      <c r="J14" s="747"/>
      <c r="K14" s="747"/>
      <c r="L14" s="747"/>
      <c r="M14" s="747"/>
      <c r="N14" s="747"/>
      <c r="O14" s="747"/>
      <c r="P14" s="189"/>
    </row>
    <row r="15" spans="2:16" ht="17.25" thickBot="1" x14ac:dyDescent="0.35">
      <c r="B15" s="189"/>
      <c r="C15" s="190"/>
      <c r="D15" s="191"/>
      <c r="E15" s="191"/>
      <c r="F15" s="191"/>
      <c r="G15" s="191"/>
      <c r="H15" s="191"/>
      <c r="I15" s="191"/>
      <c r="J15" s="191"/>
      <c r="K15" s="191"/>
      <c r="L15" s="191"/>
      <c r="M15" s="191"/>
      <c r="N15" s="191"/>
      <c r="O15" s="191"/>
      <c r="P15" s="192"/>
    </row>
    <row r="16" spans="2:16" ht="18" thickTop="1" thickBot="1" x14ac:dyDescent="0.35">
      <c r="B16" s="188"/>
      <c r="C16" s="193"/>
      <c r="E16" s="188"/>
      <c r="F16" s="188"/>
      <c r="G16" s="188"/>
      <c r="H16" s="188"/>
      <c r="I16" s="188"/>
      <c r="J16" s="188"/>
      <c r="K16" s="188"/>
      <c r="L16" s="188"/>
      <c r="M16" s="188"/>
      <c r="N16" s="188"/>
      <c r="O16" s="188"/>
      <c r="P16" s="188"/>
    </row>
    <row r="17" spans="2:16" s="188" customFormat="1" ht="63" customHeight="1" thickBot="1" x14ac:dyDescent="0.35">
      <c r="C17" s="765" t="s">
        <v>728</v>
      </c>
      <c r="D17" s="766"/>
      <c r="E17" s="766"/>
      <c r="F17" s="766"/>
      <c r="G17" s="766"/>
      <c r="H17" s="766"/>
      <c r="I17" s="766"/>
      <c r="J17" s="766"/>
      <c r="K17" s="766"/>
      <c r="L17" s="766"/>
      <c r="M17" s="766"/>
      <c r="N17" s="766"/>
      <c r="O17" s="766"/>
      <c r="P17" s="767"/>
    </row>
    <row r="18" spans="2:16" s="188" customFormat="1" ht="19.5" customHeight="1" x14ac:dyDescent="0.3">
      <c r="C18" s="194"/>
      <c r="D18" s="194"/>
      <c r="E18" s="194"/>
      <c r="F18" s="194"/>
      <c r="G18" s="194"/>
      <c r="H18" s="194"/>
      <c r="I18" s="194"/>
      <c r="J18" s="194"/>
      <c r="K18" s="194"/>
      <c r="L18" s="194"/>
      <c r="M18" s="194"/>
      <c r="N18" s="194"/>
    </row>
    <row r="19" spans="2:16" s="188" customFormat="1" ht="19.5" customHeight="1" thickBot="1" x14ac:dyDescent="0.35">
      <c r="C19" s="194"/>
      <c r="D19" s="194"/>
      <c r="E19" s="194"/>
      <c r="F19" s="194"/>
      <c r="G19" s="194"/>
      <c r="H19" s="194"/>
      <c r="I19" s="194"/>
      <c r="J19" s="194"/>
      <c r="K19" s="194"/>
      <c r="L19" s="194"/>
      <c r="M19" s="194"/>
      <c r="N19" s="194"/>
    </row>
    <row r="20" spans="2:16" s="188" customFormat="1" ht="25.5" customHeight="1" thickTop="1" thickBot="1" x14ac:dyDescent="0.35">
      <c r="C20" s="752" t="s">
        <v>673</v>
      </c>
      <c r="D20" s="753"/>
      <c r="E20" s="753"/>
      <c r="F20" s="753"/>
      <c r="G20" s="753"/>
      <c r="H20" s="753"/>
      <c r="I20" s="753"/>
      <c r="J20" s="753"/>
      <c r="K20" s="753"/>
      <c r="L20" s="753"/>
      <c r="M20" s="753"/>
      <c r="N20" s="754"/>
    </row>
    <row r="21" spans="2:16" s="188" customFormat="1" ht="29.25" customHeight="1" thickTop="1" x14ac:dyDescent="0.3">
      <c r="B21" s="195"/>
      <c r="C21" s="751"/>
      <c r="D21" s="751"/>
      <c r="E21" s="751"/>
      <c r="F21" s="751"/>
      <c r="G21" s="751"/>
      <c r="H21" s="751"/>
      <c r="I21" s="751"/>
      <c r="J21" s="751"/>
      <c r="K21" s="751"/>
      <c r="L21" s="751"/>
      <c r="M21" s="751"/>
      <c r="N21" s="751"/>
    </row>
    <row r="22" spans="2:16" ht="18.75" x14ac:dyDescent="0.3">
      <c r="C22" s="729" t="s">
        <v>675</v>
      </c>
      <c r="D22" s="729"/>
      <c r="E22" s="729"/>
      <c r="F22" s="729"/>
      <c r="G22" s="729"/>
      <c r="H22" s="729"/>
      <c r="I22" s="729"/>
      <c r="J22" s="729"/>
      <c r="K22" s="729"/>
      <c r="L22" s="729"/>
      <c r="M22" s="729"/>
      <c r="N22" s="729"/>
      <c r="O22" s="196"/>
      <c r="P22" s="196"/>
    </row>
    <row r="23" spans="2:16" ht="6.75" customHeight="1" thickBot="1" x14ac:dyDescent="0.35"/>
    <row r="24" spans="2:16" ht="30" customHeight="1" thickTop="1" thickBot="1" x14ac:dyDescent="0.35">
      <c r="B24" s="188"/>
      <c r="C24" s="733" t="s">
        <v>672</v>
      </c>
      <c r="D24" s="733"/>
      <c r="E24" s="733"/>
      <c r="F24" s="733"/>
      <c r="G24" s="733"/>
      <c r="H24" s="733"/>
      <c r="I24" s="733"/>
      <c r="J24" s="733"/>
      <c r="K24" s="733"/>
      <c r="L24" s="733"/>
      <c r="M24" s="733"/>
      <c r="N24" s="733"/>
      <c r="O24" s="737"/>
    </row>
    <row r="25" spans="2:16" ht="74.25" customHeight="1" thickTop="1" x14ac:dyDescent="0.3">
      <c r="B25" s="197"/>
      <c r="C25" s="738"/>
      <c r="D25" s="739"/>
      <c r="E25" s="739"/>
      <c r="F25" s="739"/>
      <c r="G25" s="739"/>
      <c r="H25" s="739"/>
      <c r="I25" s="739"/>
      <c r="J25" s="739"/>
      <c r="K25" s="739"/>
      <c r="L25" s="739"/>
      <c r="M25" s="739"/>
      <c r="N25" s="740"/>
      <c r="O25" s="737"/>
    </row>
    <row r="26" spans="2:16" ht="70.5" customHeight="1" thickBot="1" x14ac:dyDescent="0.35">
      <c r="B26" s="197"/>
      <c r="C26" s="741"/>
      <c r="D26" s="742"/>
      <c r="E26" s="742"/>
      <c r="F26" s="742"/>
      <c r="G26" s="742"/>
      <c r="H26" s="742"/>
      <c r="I26" s="742"/>
      <c r="J26" s="742"/>
      <c r="K26" s="742"/>
      <c r="L26" s="742"/>
      <c r="M26" s="742"/>
      <c r="N26" s="743"/>
      <c r="O26" s="198"/>
    </row>
    <row r="27" spans="2:16" ht="23.25" customHeight="1" thickTop="1" thickBot="1" x14ac:dyDescent="0.35">
      <c r="B27" s="197"/>
      <c r="C27" s="733" t="s">
        <v>674</v>
      </c>
      <c r="D27" s="733"/>
      <c r="E27" s="733"/>
      <c r="F27" s="733"/>
      <c r="G27" s="733"/>
      <c r="H27" s="733"/>
      <c r="I27" s="733"/>
      <c r="J27" s="733"/>
      <c r="K27" s="733"/>
      <c r="L27" s="733"/>
      <c r="M27" s="733"/>
      <c r="N27" s="733"/>
      <c r="O27" s="198"/>
    </row>
    <row r="28" spans="2:16" ht="23.25" customHeight="1" thickTop="1" thickBot="1" x14ac:dyDescent="0.35">
      <c r="B28" s="197"/>
      <c r="C28" s="233" t="s">
        <v>113</v>
      </c>
      <c r="D28" s="730" t="s">
        <v>150</v>
      </c>
      <c r="E28" s="731"/>
      <c r="F28" s="731"/>
      <c r="G28" s="731"/>
      <c r="H28" s="731"/>
      <c r="I28" s="731"/>
      <c r="J28" s="731"/>
      <c r="K28" s="731"/>
      <c r="L28" s="731"/>
      <c r="M28" s="731"/>
      <c r="N28" s="732"/>
      <c r="O28" s="198"/>
    </row>
    <row r="29" spans="2:16" ht="23.25" customHeight="1" thickTop="1" thickBot="1" x14ac:dyDescent="0.35">
      <c r="B29" s="197"/>
      <c r="C29" s="199"/>
      <c r="D29" s="734"/>
      <c r="E29" s="735"/>
      <c r="F29" s="735"/>
      <c r="G29" s="735"/>
      <c r="H29" s="735"/>
      <c r="I29" s="735"/>
      <c r="J29" s="735"/>
      <c r="K29" s="735"/>
      <c r="L29" s="735"/>
      <c r="M29" s="735"/>
      <c r="N29" s="736"/>
      <c r="O29" s="198"/>
    </row>
    <row r="30" spans="2:16" ht="23.25" customHeight="1" thickTop="1" thickBot="1" x14ac:dyDescent="0.35">
      <c r="B30" s="197"/>
      <c r="C30" s="200"/>
      <c r="D30" s="758"/>
      <c r="E30" s="759"/>
      <c r="F30" s="759"/>
      <c r="G30" s="759"/>
      <c r="H30" s="759"/>
      <c r="I30" s="759"/>
      <c r="J30" s="759"/>
      <c r="K30" s="759"/>
      <c r="L30" s="759"/>
      <c r="M30" s="759"/>
      <c r="N30" s="760"/>
      <c r="O30" s="198"/>
    </row>
    <row r="31" spans="2:16" ht="33.75" customHeight="1" thickTop="1" x14ac:dyDescent="0.3">
      <c r="B31" s="197"/>
      <c r="C31" s="201"/>
      <c r="D31" s="201"/>
      <c r="E31" s="201"/>
      <c r="F31" s="201"/>
      <c r="G31" s="201"/>
      <c r="H31" s="201"/>
      <c r="I31" s="201"/>
      <c r="J31" s="201"/>
      <c r="K31" s="201"/>
      <c r="L31" s="201"/>
      <c r="M31" s="201"/>
      <c r="N31" s="201"/>
      <c r="O31" s="198"/>
    </row>
    <row r="32" spans="2:16" ht="18.75" x14ac:dyDescent="0.3">
      <c r="C32" s="729" t="s">
        <v>676</v>
      </c>
      <c r="D32" s="729"/>
      <c r="E32" s="729"/>
      <c r="F32" s="729"/>
      <c r="G32" s="729"/>
      <c r="H32" s="729"/>
      <c r="I32" s="729"/>
      <c r="J32" s="729"/>
      <c r="K32" s="729"/>
      <c r="L32" s="729"/>
      <c r="M32" s="729"/>
      <c r="N32" s="729"/>
      <c r="O32" s="202"/>
      <c r="P32" s="202"/>
    </row>
    <row r="33" spans="2:16" ht="9.75" customHeight="1" thickBot="1" x14ac:dyDescent="0.35"/>
    <row r="34" spans="2:16" ht="25.5" customHeight="1" thickTop="1" thickBot="1" x14ac:dyDescent="0.35">
      <c r="B34" s="188"/>
      <c r="C34" s="733" t="s">
        <v>677</v>
      </c>
      <c r="D34" s="733"/>
      <c r="E34" s="733"/>
      <c r="F34" s="733"/>
      <c r="G34" s="733"/>
      <c r="H34" s="733"/>
      <c r="I34" s="733"/>
      <c r="J34" s="733"/>
      <c r="K34" s="733"/>
      <c r="L34" s="733"/>
      <c r="M34" s="733"/>
      <c r="N34" s="733"/>
      <c r="O34" s="737"/>
    </row>
    <row r="35" spans="2:16" ht="62.25" customHeight="1" thickTop="1" thickBot="1" x14ac:dyDescent="0.35">
      <c r="B35" s="188"/>
      <c r="C35" s="744"/>
      <c r="D35" s="745"/>
      <c r="E35" s="745"/>
      <c r="F35" s="745"/>
      <c r="G35" s="745"/>
      <c r="H35" s="745"/>
      <c r="I35" s="745"/>
      <c r="J35" s="745"/>
      <c r="K35" s="745"/>
      <c r="L35" s="745"/>
      <c r="M35" s="745"/>
      <c r="N35" s="746"/>
      <c r="O35" s="737"/>
    </row>
    <row r="36" spans="2:16" ht="25.5" customHeight="1" thickTop="1" thickBot="1" x14ac:dyDescent="0.35">
      <c r="B36" s="188"/>
      <c r="C36" s="733" t="s">
        <v>678</v>
      </c>
      <c r="D36" s="733"/>
      <c r="E36" s="733"/>
      <c r="F36" s="733"/>
      <c r="G36" s="733"/>
      <c r="H36" s="733"/>
      <c r="I36" s="733"/>
      <c r="J36" s="733"/>
      <c r="K36" s="733"/>
      <c r="L36" s="733"/>
      <c r="M36" s="733"/>
      <c r="N36" s="733"/>
      <c r="O36" s="737"/>
    </row>
    <row r="37" spans="2:16" ht="57.75" customHeight="1" thickTop="1" thickBot="1" x14ac:dyDescent="0.35">
      <c r="B37" s="197"/>
      <c r="C37" s="744"/>
      <c r="D37" s="745"/>
      <c r="E37" s="745"/>
      <c r="F37" s="745"/>
      <c r="G37" s="745"/>
      <c r="H37" s="745"/>
      <c r="I37" s="745"/>
      <c r="J37" s="745"/>
      <c r="K37" s="745"/>
      <c r="L37" s="745"/>
      <c r="M37" s="745"/>
      <c r="N37" s="746"/>
      <c r="O37" s="737"/>
    </row>
    <row r="38" spans="2:16" ht="23.25" customHeight="1" thickTop="1" thickBot="1" x14ac:dyDescent="0.35">
      <c r="B38" s="197"/>
      <c r="C38" s="733" t="s">
        <v>685</v>
      </c>
      <c r="D38" s="733"/>
      <c r="E38" s="733"/>
      <c r="F38" s="733"/>
      <c r="G38" s="733"/>
      <c r="H38" s="733"/>
      <c r="I38" s="733"/>
      <c r="J38" s="733"/>
      <c r="K38" s="733"/>
      <c r="L38" s="733"/>
      <c r="M38" s="733"/>
      <c r="N38" s="733"/>
      <c r="O38" s="198"/>
    </row>
    <row r="39" spans="2:16" ht="23.25" customHeight="1" thickTop="1" thickBot="1" x14ac:dyDescent="0.35">
      <c r="B39" s="197"/>
      <c r="C39" s="233" t="s">
        <v>113</v>
      </c>
      <c r="D39" s="730" t="s">
        <v>150</v>
      </c>
      <c r="E39" s="731"/>
      <c r="F39" s="731"/>
      <c r="G39" s="731"/>
      <c r="H39" s="731"/>
      <c r="I39" s="731"/>
      <c r="J39" s="731"/>
      <c r="K39" s="731"/>
      <c r="L39" s="731"/>
      <c r="M39" s="731"/>
      <c r="N39" s="732"/>
      <c r="O39" s="198"/>
    </row>
    <row r="40" spans="2:16" ht="30" customHeight="1" thickTop="1" thickBot="1" x14ac:dyDescent="0.35">
      <c r="B40" s="197"/>
      <c r="C40" s="199"/>
      <c r="D40" s="734"/>
      <c r="E40" s="735"/>
      <c r="F40" s="735"/>
      <c r="G40" s="735"/>
      <c r="H40" s="735"/>
      <c r="I40" s="735"/>
      <c r="J40" s="735"/>
      <c r="K40" s="735"/>
      <c r="L40" s="735"/>
      <c r="M40" s="735"/>
      <c r="N40" s="736"/>
      <c r="O40" s="198"/>
    </row>
    <row r="41" spans="2:16" ht="30" customHeight="1" thickTop="1" thickBot="1" x14ac:dyDescent="0.35">
      <c r="B41" s="197"/>
      <c r="C41" s="203"/>
      <c r="D41" s="725"/>
      <c r="E41" s="726"/>
      <c r="F41" s="726"/>
      <c r="G41" s="726"/>
      <c r="H41" s="726"/>
      <c r="I41" s="726"/>
      <c r="J41" s="726"/>
      <c r="K41" s="726"/>
      <c r="L41" s="726"/>
      <c r="M41" s="726"/>
      <c r="N41" s="727"/>
      <c r="O41" s="198"/>
    </row>
    <row r="42" spans="2:16" ht="30" customHeight="1" thickTop="1" thickBot="1" x14ac:dyDescent="0.35">
      <c r="B42" s="197"/>
      <c r="C42" s="203"/>
      <c r="D42" s="725"/>
      <c r="E42" s="726"/>
      <c r="F42" s="726"/>
      <c r="G42" s="726"/>
      <c r="H42" s="726"/>
      <c r="I42" s="726"/>
      <c r="J42" s="726"/>
      <c r="K42" s="726"/>
      <c r="L42" s="726"/>
      <c r="M42" s="726"/>
      <c r="N42" s="727"/>
      <c r="O42" s="198"/>
    </row>
    <row r="43" spans="2:16" s="204" customFormat="1" ht="15.75" thickTop="1" x14ac:dyDescent="0.25"/>
    <row r="44" spans="2:16" s="204" customFormat="1" ht="15.75" thickBot="1" x14ac:dyDescent="0.3"/>
    <row r="45" spans="2:16" s="188" customFormat="1" ht="27" customHeight="1" thickTop="1" thickBot="1" x14ac:dyDescent="0.35">
      <c r="B45" s="195"/>
      <c r="C45" s="755" t="s">
        <v>679</v>
      </c>
      <c r="D45" s="756"/>
      <c r="E45" s="756"/>
      <c r="F45" s="756"/>
      <c r="G45" s="756"/>
      <c r="H45" s="756"/>
      <c r="I45" s="756"/>
      <c r="J45" s="756"/>
      <c r="K45" s="756"/>
      <c r="L45" s="756"/>
      <c r="M45" s="756"/>
      <c r="N45" s="757"/>
    </row>
    <row r="46" spans="2:16" s="188" customFormat="1" ht="33.75" customHeight="1" thickTop="1" x14ac:dyDescent="0.3">
      <c r="B46" s="195"/>
      <c r="C46" s="194"/>
      <c r="D46" s="194"/>
      <c r="E46" s="194"/>
      <c r="F46" s="194"/>
      <c r="G46" s="194"/>
      <c r="H46" s="194"/>
      <c r="I46" s="194"/>
      <c r="J46" s="194"/>
      <c r="K46" s="194"/>
      <c r="L46" s="194"/>
      <c r="M46" s="194"/>
      <c r="N46" s="194"/>
    </row>
    <row r="47" spans="2:16" ht="20.25" customHeight="1" x14ac:dyDescent="0.3">
      <c r="C47" s="728" t="s">
        <v>680</v>
      </c>
      <c r="D47" s="728"/>
      <c r="E47" s="728"/>
      <c r="F47" s="728"/>
      <c r="G47" s="728"/>
      <c r="H47" s="728"/>
      <c r="I47" s="728"/>
      <c r="J47" s="728"/>
      <c r="K47" s="728"/>
      <c r="L47" s="728"/>
      <c r="M47" s="728"/>
      <c r="N47" s="728"/>
      <c r="O47" s="202"/>
      <c r="P47" s="202"/>
    </row>
    <row r="48" spans="2:16" ht="6.75" customHeight="1" thickBot="1" x14ac:dyDescent="0.35"/>
    <row r="49" spans="2:17" ht="25.5" customHeight="1" thickTop="1" thickBot="1" x14ac:dyDescent="0.35">
      <c r="B49" s="188"/>
      <c r="C49" s="733" t="s">
        <v>124</v>
      </c>
      <c r="D49" s="733"/>
      <c r="E49" s="733"/>
      <c r="F49" s="733"/>
      <c r="G49" s="733"/>
      <c r="H49" s="733"/>
      <c r="I49" s="733"/>
      <c r="J49" s="733"/>
      <c r="K49" s="733"/>
      <c r="L49" s="733"/>
      <c r="M49" s="733"/>
      <c r="N49" s="733"/>
      <c r="O49" s="737"/>
    </row>
    <row r="50" spans="2:17" ht="58.5" customHeight="1" thickTop="1" thickBot="1" x14ac:dyDescent="0.35">
      <c r="B50" s="197"/>
      <c r="C50" s="748"/>
      <c r="D50" s="749"/>
      <c r="E50" s="749"/>
      <c r="F50" s="749"/>
      <c r="G50" s="749"/>
      <c r="H50" s="749"/>
      <c r="I50" s="749"/>
      <c r="J50" s="749"/>
      <c r="K50" s="749"/>
      <c r="L50" s="749"/>
      <c r="M50" s="749"/>
      <c r="N50" s="750"/>
      <c r="O50" s="737"/>
    </row>
    <row r="51" spans="2:17" ht="26.25" customHeight="1" thickTop="1" thickBot="1" x14ac:dyDescent="0.35">
      <c r="B51" s="188"/>
      <c r="C51" s="733" t="s">
        <v>122</v>
      </c>
      <c r="D51" s="733"/>
      <c r="E51" s="733"/>
      <c r="F51" s="733"/>
      <c r="G51" s="733"/>
      <c r="H51" s="733"/>
      <c r="I51" s="733"/>
      <c r="J51" s="733"/>
      <c r="K51" s="733"/>
      <c r="L51" s="733"/>
      <c r="M51" s="733"/>
      <c r="N51" s="733"/>
      <c r="O51" s="198"/>
    </row>
    <row r="52" spans="2:17" ht="61.5" customHeight="1" thickTop="1" thickBot="1" x14ac:dyDescent="0.35">
      <c r="B52" s="197"/>
      <c r="C52" s="748"/>
      <c r="D52" s="749"/>
      <c r="E52" s="749"/>
      <c r="F52" s="749"/>
      <c r="G52" s="749"/>
      <c r="H52" s="749"/>
      <c r="I52" s="749"/>
      <c r="J52" s="749"/>
      <c r="K52" s="749"/>
      <c r="L52" s="749"/>
      <c r="M52" s="749"/>
      <c r="N52" s="750"/>
      <c r="O52" s="198"/>
    </row>
    <row r="53" spans="2:17" ht="30.75" customHeight="1" thickTop="1" x14ac:dyDescent="0.3"/>
    <row r="54" spans="2:17" ht="18.75" x14ac:dyDescent="0.3">
      <c r="C54" s="728" t="s">
        <v>681</v>
      </c>
      <c r="D54" s="728"/>
      <c r="E54" s="728"/>
      <c r="F54" s="728"/>
      <c r="G54" s="728"/>
      <c r="H54" s="728"/>
      <c r="I54" s="728"/>
      <c r="J54" s="728"/>
      <c r="K54" s="728"/>
      <c r="L54" s="728"/>
      <c r="M54" s="728"/>
      <c r="N54" s="728"/>
      <c r="O54" s="728"/>
      <c r="P54" s="728"/>
      <c r="Q54" s="202"/>
    </row>
    <row r="55" spans="2:17" ht="9.75" customHeight="1" thickBot="1" x14ac:dyDescent="0.35"/>
    <row r="56" spans="2:17" ht="35.25" customHeight="1" thickTop="1" thickBot="1" x14ac:dyDescent="0.35">
      <c r="C56" s="733" t="s">
        <v>683</v>
      </c>
      <c r="D56" s="733"/>
      <c r="E56" s="733"/>
      <c r="F56" s="733"/>
      <c r="G56" s="733"/>
      <c r="H56" s="733"/>
      <c r="I56" s="733"/>
      <c r="J56" s="733"/>
      <c r="K56" s="733"/>
      <c r="L56" s="733"/>
      <c r="M56" s="733"/>
      <c r="N56" s="733"/>
      <c r="O56" s="198"/>
    </row>
    <row r="57" spans="2:17" ht="46.5" customHeight="1" thickTop="1" thickBot="1" x14ac:dyDescent="0.35">
      <c r="C57" s="748"/>
      <c r="D57" s="749"/>
      <c r="E57" s="749"/>
      <c r="F57" s="749"/>
      <c r="G57" s="749"/>
      <c r="H57" s="749"/>
      <c r="I57" s="749"/>
      <c r="J57" s="749"/>
      <c r="K57" s="749"/>
      <c r="L57" s="749"/>
      <c r="M57" s="749"/>
      <c r="N57" s="750"/>
      <c r="O57" s="198"/>
    </row>
    <row r="58" spans="2:17" ht="24" customHeight="1" thickTop="1" thickBot="1" x14ac:dyDescent="0.35">
      <c r="C58" s="733" t="s">
        <v>684</v>
      </c>
      <c r="D58" s="733"/>
      <c r="E58" s="733"/>
      <c r="F58" s="733"/>
      <c r="G58" s="733"/>
      <c r="H58" s="733"/>
      <c r="I58" s="733"/>
      <c r="J58" s="733"/>
      <c r="K58" s="733"/>
      <c r="L58" s="733"/>
      <c r="M58" s="733"/>
      <c r="N58" s="733"/>
      <c r="O58" s="198"/>
    </row>
    <row r="59" spans="2:17" ht="45.75" customHeight="1" thickTop="1" thickBot="1" x14ac:dyDescent="0.35">
      <c r="C59" s="748"/>
      <c r="D59" s="749"/>
      <c r="E59" s="749"/>
      <c r="F59" s="749"/>
      <c r="G59" s="749"/>
      <c r="H59" s="749"/>
      <c r="I59" s="749"/>
      <c r="J59" s="749"/>
      <c r="K59" s="749"/>
      <c r="L59" s="749"/>
      <c r="M59" s="749"/>
      <c r="N59" s="750"/>
      <c r="O59" s="198"/>
    </row>
    <row r="60" spans="2:17" ht="39.75" customHeight="1" thickTop="1" x14ac:dyDescent="0.3">
      <c r="C60" s="205"/>
    </row>
    <row r="61" spans="2:17" ht="24.75" customHeight="1" x14ac:dyDescent="0.3">
      <c r="C61" s="764" t="s">
        <v>682</v>
      </c>
      <c r="D61" s="764"/>
      <c r="E61" s="764"/>
      <c r="F61" s="764"/>
      <c r="G61" s="764"/>
      <c r="H61" s="764"/>
      <c r="I61" s="764"/>
      <c r="J61" s="764"/>
      <c r="K61" s="764"/>
      <c r="L61" s="764"/>
      <c r="M61" s="764"/>
      <c r="N61" s="764"/>
      <c r="O61" s="206"/>
      <c r="P61" s="206"/>
    </row>
    <row r="62" spans="2:17" ht="12.75" customHeight="1" thickBot="1" x14ac:dyDescent="0.35"/>
    <row r="63" spans="2:17" ht="28.5" customHeight="1" thickTop="1" thickBot="1" x14ac:dyDescent="0.35">
      <c r="C63" s="733" t="s">
        <v>651</v>
      </c>
      <c r="D63" s="733"/>
      <c r="E63" s="733"/>
      <c r="F63" s="733"/>
      <c r="G63" s="733"/>
      <c r="H63" s="733"/>
      <c r="I63" s="733"/>
      <c r="J63" s="733"/>
      <c r="K63" s="733"/>
      <c r="L63" s="733"/>
      <c r="M63" s="733"/>
      <c r="N63" s="733"/>
      <c r="O63" s="198"/>
    </row>
    <row r="64" spans="2:17" ht="28.5" customHeight="1" thickTop="1" thickBot="1" x14ac:dyDescent="0.35">
      <c r="C64" s="733" t="s">
        <v>83</v>
      </c>
      <c r="D64" s="733"/>
      <c r="E64" s="733"/>
      <c r="F64" s="733"/>
      <c r="G64" s="733"/>
      <c r="H64" s="733"/>
      <c r="I64" s="733"/>
      <c r="J64" s="733" t="s">
        <v>1</v>
      </c>
      <c r="K64" s="733"/>
      <c r="L64" s="733"/>
      <c r="M64" s="733"/>
      <c r="N64" s="733"/>
      <c r="O64" s="198"/>
    </row>
    <row r="65" spans="3:16" ht="30" customHeight="1" thickTop="1" thickBot="1" x14ac:dyDescent="0.35">
      <c r="C65" s="207"/>
      <c r="D65" s="725"/>
      <c r="E65" s="726"/>
      <c r="F65" s="726"/>
      <c r="G65" s="726"/>
      <c r="H65" s="726"/>
      <c r="I65" s="727"/>
      <c r="J65" s="724"/>
      <c r="K65" s="724"/>
      <c r="L65" s="724"/>
      <c r="M65" s="724"/>
      <c r="N65" s="724"/>
      <c r="O65" s="198"/>
    </row>
    <row r="66" spans="3:16" ht="30" customHeight="1" thickTop="1" thickBot="1" x14ac:dyDescent="0.35">
      <c r="C66" s="207"/>
      <c r="D66" s="725"/>
      <c r="E66" s="726"/>
      <c r="F66" s="726"/>
      <c r="G66" s="726"/>
      <c r="H66" s="726"/>
      <c r="I66" s="727"/>
      <c r="J66" s="724"/>
      <c r="K66" s="724"/>
      <c r="L66" s="724"/>
      <c r="M66" s="724"/>
      <c r="N66" s="724"/>
      <c r="O66" s="198"/>
    </row>
    <row r="67" spans="3:16" ht="30" customHeight="1" thickTop="1" thickBot="1" x14ac:dyDescent="0.35">
      <c r="C67" s="207"/>
      <c r="D67" s="725"/>
      <c r="E67" s="726"/>
      <c r="F67" s="726"/>
      <c r="G67" s="726"/>
      <c r="H67" s="726"/>
      <c r="I67" s="727"/>
      <c r="J67" s="724"/>
      <c r="K67" s="724"/>
      <c r="L67" s="724"/>
      <c r="M67" s="724"/>
      <c r="N67" s="724"/>
      <c r="O67" s="198"/>
    </row>
    <row r="68" spans="3:16" ht="30" customHeight="1" thickTop="1" thickBot="1" x14ac:dyDescent="0.35">
      <c r="C68" s="207"/>
      <c r="D68" s="725"/>
      <c r="E68" s="726"/>
      <c r="F68" s="726"/>
      <c r="G68" s="726"/>
      <c r="H68" s="726"/>
      <c r="I68" s="727"/>
      <c r="J68" s="724"/>
      <c r="K68" s="724"/>
      <c r="L68" s="724"/>
      <c r="M68" s="724"/>
      <c r="N68" s="724"/>
      <c r="O68" s="198"/>
    </row>
    <row r="69" spans="3:16" ht="30" customHeight="1" thickTop="1" thickBot="1" x14ac:dyDescent="0.35">
      <c r="C69" s="207"/>
      <c r="D69" s="725"/>
      <c r="E69" s="726"/>
      <c r="F69" s="726"/>
      <c r="G69" s="726"/>
      <c r="H69" s="726"/>
      <c r="I69" s="727"/>
      <c r="J69" s="724"/>
      <c r="K69" s="724"/>
      <c r="L69" s="724"/>
      <c r="M69" s="724"/>
      <c r="N69" s="724"/>
      <c r="O69" s="198"/>
    </row>
    <row r="70" spans="3:16" ht="17.25" customHeight="1" thickTop="1" x14ac:dyDescent="0.3">
      <c r="C70" s="776" t="s">
        <v>3</v>
      </c>
      <c r="D70" s="776"/>
      <c r="E70" s="776"/>
      <c r="F70" s="776"/>
      <c r="G70" s="776"/>
      <c r="H70" s="776"/>
    </row>
    <row r="71" spans="3:16" x14ac:dyDescent="0.3">
      <c r="F71" s="184"/>
    </row>
    <row r="73" spans="3:16" ht="18.75" x14ac:dyDescent="0.3">
      <c r="C73" s="728" t="s">
        <v>686</v>
      </c>
      <c r="D73" s="728"/>
      <c r="E73" s="728"/>
      <c r="F73" s="728"/>
      <c r="G73" s="728"/>
      <c r="H73" s="728"/>
      <c r="I73" s="728"/>
      <c r="J73" s="728"/>
      <c r="K73" s="728"/>
      <c r="L73" s="728"/>
      <c r="M73" s="728"/>
      <c r="N73" s="728"/>
      <c r="O73" s="728"/>
      <c r="P73" s="728"/>
    </row>
    <row r="74" spans="3:16" s="184" customFormat="1" ht="17.25" thickBot="1" x14ac:dyDescent="0.35"/>
    <row r="75" spans="3:16" ht="44.25" customHeight="1" thickTop="1" thickBot="1" x14ac:dyDescent="0.35">
      <c r="C75" s="733" t="s">
        <v>652</v>
      </c>
      <c r="D75" s="733"/>
      <c r="E75" s="733"/>
      <c r="F75" s="733"/>
      <c r="G75" s="733"/>
      <c r="H75" s="733"/>
      <c r="I75" s="733"/>
      <c r="J75" s="733"/>
      <c r="K75" s="733"/>
      <c r="L75" s="733"/>
      <c r="M75" s="733"/>
      <c r="N75" s="733"/>
      <c r="O75" s="198"/>
    </row>
    <row r="76" spans="3:16" ht="29.25" customHeight="1" thickTop="1" thickBot="1" x14ac:dyDescent="0.35">
      <c r="C76" s="234" t="s">
        <v>90</v>
      </c>
      <c r="D76" s="777" t="s">
        <v>53</v>
      </c>
      <c r="E76" s="778"/>
      <c r="F76" s="778"/>
      <c r="G76" s="778"/>
      <c r="H76" s="779"/>
      <c r="I76" s="777" t="s">
        <v>125</v>
      </c>
      <c r="J76" s="778"/>
      <c r="K76" s="778"/>
      <c r="L76" s="778"/>
      <c r="M76" s="778"/>
      <c r="N76" s="779"/>
      <c r="O76" s="198"/>
    </row>
    <row r="77" spans="3:16" ht="89.25" customHeight="1" thickTop="1" thickBot="1" x14ac:dyDescent="0.35">
      <c r="C77" s="235" t="s">
        <v>284</v>
      </c>
      <c r="D77" s="761"/>
      <c r="E77" s="762"/>
      <c r="F77" s="762"/>
      <c r="G77" s="762"/>
      <c r="H77" s="762"/>
      <c r="I77" s="761"/>
      <c r="J77" s="762"/>
      <c r="K77" s="762"/>
      <c r="L77" s="762"/>
      <c r="M77" s="762"/>
      <c r="N77" s="763"/>
      <c r="O77" s="198"/>
    </row>
    <row r="78" spans="3:16" ht="100.5" customHeight="1" thickTop="1" thickBot="1" x14ac:dyDescent="0.35">
      <c r="C78" s="235" t="s">
        <v>285</v>
      </c>
      <c r="D78" s="761"/>
      <c r="E78" s="762"/>
      <c r="F78" s="762"/>
      <c r="G78" s="762"/>
      <c r="H78" s="762"/>
      <c r="I78" s="761"/>
      <c r="J78" s="762"/>
      <c r="K78" s="762"/>
      <c r="L78" s="762"/>
      <c r="M78" s="762"/>
      <c r="N78" s="763"/>
      <c r="O78" s="198"/>
    </row>
    <row r="79" spans="3:16" ht="17.25" thickTop="1" x14ac:dyDescent="0.3">
      <c r="C79" s="776" t="s">
        <v>98</v>
      </c>
      <c r="D79" s="776"/>
      <c r="E79" s="776"/>
      <c r="F79" s="776"/>
      <c r="G79" s="776"/>
      <c r="H79" s="776"/>
    </row>
    <row r="80" spans="3:16" ht="17.25" thickBot="1" x14ac:dyDescent="0.35">
      <c r="C80" s="208"/>
      <c r="D80" s="208"/>
      <c r="E80" s="208"/>
      <c r="F80" s="208"/>
      <c r="G80" s="208"/>
      <c r="H80" s="208"/>
    </row>
    <row r="81" spans="3:14" ht="22.5" customHeight="1" x14ac:dyDescent="0.3">
      <c r="C81" s="770" t="s">
        <v>687</v>
      </c>
      <c r="D81" s="771"/>
      <c r="E81" s="771"/>
      <c r="F81" s="771"/>
      <c r="G81" s="771"/>
      <c r="H81" s="771"/>
      <c r="I81" s="771"/>
      <c r="J81" s="771"/>
      <c r="K81" s="771"/>
      <c r="L81" s="771"/>
      <c r="M81" s="771"/>
      <c r="N81" s="772"/>
    </row>
    <row r="82" spans="3:14" ht="22.5" customHeight="1" thickBot="1" x14ac:dyDescent="0.35">
      <c r="C82" s="773"/>
      <c r="D82" s="774"/>
      <c r="E82" s="774"/>
      <c r="F82" s="774"/>
      <c r="G82" s="774"/>
      <c r="H82" s="774"/>
      <c r="I82" s="774"/>
      <c r="J82" s="774"/>
      <c r="K82" s="774"/>
      <c r="L82" s="774"/>
      <c r="M82" s="774"/>
      <c r="N82" s="775"/>
    </row>
    <row r="83" spans="3:14" ht="17.25" thickBot="1" x14ac:dyDescent="0.35">
      <c r="C83" s="197"/>
      <c r="D83" s="197"/>
      <c r="E83" s="197"/>
      <c r="F83" s="197"/>
      <c r="G83" s="197"/>
      <c r="H83" s="197"/>
      <c r="I83" s="197"/>
      <c r="J83" s="197"/>
      <c r="K83" s="197"/>
      <c r="L83" s="197"/>
      <c r="M83" s="197"/>
      <c r="N83" s="197"/>
    </row>
    <row r="84" spans="3:14" ht="21" customHeight="1" thickTop="1" thickBot="1" x14ac:dyDescent="0.35">
      <c r="C84" s="768" t="s">
        <v>263</v>
      </c>
      <c r="D84" s="769"/>
      <c r="E84" s="769"/>
      <c r="F84" s="769"/>
      <c r="G84" s="769"/>
      <c r="H84" s="769"/>
      <c r="I84" s="769"/>
      <c r="J84" s="769"/>
      <c r="K84" s="769"/>
      <c r="L84" s="769"/>
      <c r="M84" s="769"/>
      <c r="N84" s="769"/>
    </row>
    <row r="85" spans="3:14" ht="18" thickTop="1" thickBot="1" x14ac:dyDescent="0.35">
      <c r="C85" s="768"/>
      <c r="D85" s="769"/>
      <c r="E85" s="769"/>
      <c r="F85" s="769"/>
      <c r="G85" s="769"/>
      <c r="H85" s="769"/>
      <c r="I85" s="769"/>
      <c r="J85" s="769"/>
      <c r="K85" s="769"/>
      <c r="L85" s="769"/>
      <c r="M85" s="769"/>
      <c r="N85" s="769"/>
    </row>
    <row r="86" spans="3:14" ht="18" thickTop="1" thickBot="1" x14ac:dyDescent="0.35">
      <c r="C86" s="768"/>
      <c r="D86" s="769"/>
      <c r="E86" s="769"/>
      <c r="F86" s="769"/>
      <c r="G86" s="769"/>
      <c r="H86" s="769"/>
      <c r="I86" s="769"/>
      <c r="J86" s="769"/>
      <c r="K86" s="769"/>
      <c r="L86" s="769"/>
      <c r="M86" s="769"/>
      <c r="N86" s="769"/>
    </row>
    <row r="87" spans="3:14" ht="17.25" thickTop="1" x14ac:dyDescent="0.3"/>
  </sheetData>
  <customSheetViews>
    <customSheetView guid="{5E50F9FD-F004-4720-80B6-C9BC38A9EF11}" scale="80">
      <pageMargins left="0.7" right="0.7" top="0.75" bottom="0.75" header="0.3" footer="0.3"/>
      <pageSetup orientation="portrait" r:id="rId1"/>
    </customSheetView>
    <customSheetView guid="{1C0C6AD9-F7CB-499C-AE2C-0DCA53FA4E92}" scale="80">
      <pageMargins left="0.7" right="0.7" top="0.75" bottom="0.75" header="0.3" footer="0.3"/>
      <pageSetup orientation="portrait" r:id="rId2"/>
    </customSheetView>
  </customSheetViews>
  <mergeCells count="64">
    <mergeCell ref="C17:P17"/>
    <mergeCell ref="C84:C86"/>
    <mergeCell ref="D84:N84"/>
    <mergeCell ref="D85:N85"/>
    <mergeCell ref="D86:N86"/>
    <mergeCell ref="C81:N82"/>
    <mergeCell ref="D69:I69"/>
    <mergeCell ref="J69:N69"/>
    <mergeCell ref="D77:H77"/>
    <mergeCell ref="I77:N77"/>
    <mergeCell ref="C79:H79"/>
    <mergeCell ref="C70:H70"/>
    <mergeCell ref="C73:P73"/>
    <mergeCell ref="C75:N75"/>
    <mergeCell ref="D76:H76"/>
    <mergeCell ref="I76:N76"/>
    <mergeCell ref="D78:H78"/>
    <mergeCell ref="I78:N78"/>
    <mergeCell ref="C56:N56"/>
    <mergeCell ref="C58:N58"/>
    <mergeCell ref="C64:I64"/>
    <mergeCell ref="C63:N63"/>
    <mergeCell ref="C61:N61"/>
    <mergeCell ref="J64:N64"/>
    <mergeCell ref="C59:N59"/>
    <mergeCell ref="D65:I65"/>
    <mergeCell ref="J65:N65"/>
    <mergeCell ref="D66:I66"/>
    <mergeCell ref="J66:N66"/>
    <mergeCell ref="D67:I67"/>
    <mergeCell ref="J67:N67"/>
    <mergeCell ref="D68:I68"/>
    <mergeCell ref="C14:O14"/>
    <mergeCell ref="C52:N52"/>
    <mergeCell ref="C57:N57"/>
    <mergeCell ref="C21:N21"/>
    <mergeCell ref="O49:O50"/>
    <mergeCell ref="C49:N49"/>
    <mergeCell ref="C50:N50"/>
    <mergeCell ref="C51:N51"/>
    <mergeCell ref="C20:N20"/>
    <mergeCell ref="C45:N45"/>
    <mergeCell ref="C27:N27"/>
    <mergeCell ref="D28:N28"/>
    <mergeCell ref="D29:N29"/>
    <mergeCell ref="D30:N30"/>
    <mergeCell ref="C47:N47"/>
    <mergeCell ref="C34:N34"/>
    <mergeCell ref="C22:N22"/>
    <mergeCell ref="C24:N24"/>
    <mergeCell ref="O24:O25"/>
    <mergeCell ref="C25:N26"/>
    <mergeCell ref="O34:O37"/>
    <mergeCell ref="C37:N37"/>
    <mergeCell ref="C35:N35"/>
    <mergeCell ref="C36:N36"/>
    <mergeCell ref="J68:N68"/>
    <mergeCell ref="D41:N41"/>
    <mergeCell ref="D42:N42"/>
    <mergeCell ref="C54:P54"/>
    <mergeCell ref="C32:N32"/>
    <mergeCell ref="D39:N39"/>
    <mergeCell ref="C38:N38"/>
    <mergeCell ref="D40:N40"/>
  </mergeCells>
  <hyperlinks>
    <hyperlink ref="C47:P47" location="IDENTIFICACIÓN!A1" display="PASO 1. DEFINICION DEL PROBLEMA"/>
    <hyperlink ref="C54:P54" location="IDENTIFICACIÓN!A1" display="PASO 4. PLANTEAMIENTO DE OBJETIVOS "/>
    <hyperlink ref="C73:P73" location="IDENTIFICACIÓN!A1" display="PASO 4. PLANTEAMIENTO DE OBJETIVOS "/>
    <hyperlink ref="C32:P32" location="IDENTIFICACIÓN!A1" display="PASO 1. DEFINICION DEL PROBLEMA"/>
    <hyperlink ref="C32:N32" location="'CONTEXTO INICIAL'!A1" display="PASO 1.1. ANTECEDENTES DE LA SITUACION PROBLEMA."/>
  </hyperlinks>
  <printOptions horizontalCentered="1" verticalCentered="1"/>
  <pageMargins left="0.27559055118110237" right="0.27559055118110237" top="0.4" bottom="0.38" header="0.31496062992125984" footer="0.31496062992125984"/>
  <pageSetup scale="48" orientation="portrait" r:id="rId3"/>
  <rowBreaks count="1" manualBreakCount="1">
    <brk id="53" max="16" man="1"/>
  </rowBreaks>
  <drawing r:id="rId4"/>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0"/>
  </sheetPr>
  <dimension ref="B2:R60"/>
  <sheetViews>
    <sheetView topLeftCell="A40" zoomScale="80" zoomScaleNormal="80" zoomScaleSheetLayoutView="70" workbookViewId="0">
      <selection activeCell="R9" sqref="R9"/>
    </sheetView>
  </sheetViews>
  <sheetFormatPr baseColWidth="10" defaultColWidth="11.42578125" defaultRowHeight="15" x14ac:dyDescent="0.25"/>
  <cols>
    <col min="1" max="1" width="4.5703125" style="204" customWidth="1"/>
    <col min="2" max="2" width="12" style="204" customWidth="1"/>
    <col min="3" max="3" width="10.28515625" style="204" customWidth="1"/>
    <col min="4" max="4" width="13.42578125" style="204" customWidth="1"/>
    <col min="5" max="11" width="8.42578125" style="204" customWidth="1"/>
    <col min="12" max="12" width="30.140625" style="204" customWidth="1"/>
    <col min="13" max="13" width="25.42578125" style="204" customWidth="1"/>
    <col min="14" max="14" width="19.42578125" style="204" customWidth="1"/>
    <col min="15" max="15" width="7.28515625" style="204" customWidth="1"/>
    <col min="16" max="16" width="5.7109375" style="204" customWidth="1"/>
    <col min="17" max="16384" width="11.42578125" style="204"/>
  </cols>
  <sheetData>
    <row r="2" spans="2:16" s="212" customFormat="1" ht="15.75" thickBot="1" x14ac:dyDescent="0.3">
      <c r="C2" s="215"/>
      <c r="D2" s="215"/>
      <c r="E2" s="215"/>
      <c r="F2" s="215"/>
      <c r="G2" s="215"/>
      <c r="H2" s="215"/>
      <c r="I2" s="215"/>
      <c r="J2" s="215"/>
      <c r="K2" s="215"/>
      <c r="L2" s="215"/>
      <c r="M2" s="215"/>
      <c r="N2" s="215"/>
    </row>
    <row r="3" spans="2:16" s="212" customFormat="1" ht="15.75" thickTop="1" x14ac:dyDescent="0.25">
      <c r="B3" s="213"/>
      <c r="O3" s="211"/>
    </row>
    <row r="4" spans="2:16" s="212" customFormat="1" ht="25.5" customHeight="1" x14ac:dyDescent="0.25">
      <c r="B4" s="213"/>
      <c r="O4" s="211"/>
    </row>
    <row r="5" spans="2:16" s="212" customFormat="1" ht="21" customHeight="1" x14ac:dyDescent="0.25">
      <c r="B5" s="213"/>
      <c r="O5" s="211"/>
    </row>
    <row r="6" spans="2:16" s="212" customFormat="1" ht="16.5" customHeight="1" x14ac:dyDescent="0.25">
      <c r="B6" s="213"/>
      <c r="O6" s="211"/>
    </row>
    <row r="7" spans="2:16" s="212" customFormat="1" ht="25.5" customHeight="1" x14ac:dyDescent="0.25">
      <c r="B7" s="213"/>
      <c r="O7" s="211"/>
    </row>
    <row r="8" spans="2:16" s="212" customFormat="1" ht="23.25" customHeight="1" x14ac:dyDescent="0.25">
      <c r="B8" s="213"/>
      <c r="O8" s="211"/>
    </row>
    <row r="9" spans="2:16" s="212" customFormat="1" x14ac:dyDescent="0.25">
      <c r="B9" s="213"/>
      <c r="O9" s="211"/>
    </row>
    <row r="10" spans="2:16" s="212" customFormat="1" x14ac:dyDescent="0.25">
      <c r="B10" s="213"/>
      <c r="O10" s="211"/>
    </row>
    <row r="11" spans="2:16" s="212" customFormat="1" x14ac:dyDescent="0.25">
      <c r="B11" s="213"/>
      <c r="O11" s="211"/>
    </row>
    <row r="12" spans="2:16" s="212" customFormat="1" x14ac:dyDescent="0.25">
      <c r="B12" s="213"/>
      <c r="D12" s="236"/>
      <c r="E12" s="747"/>
      <c r="F12" s="747"/>
      <c r="G12" s="747"/>
      <c r="H12" s="747"/>
      <c r="I12" s="747"/>
      <c r="J12" s="747"/>
      <c r="K12" s="747"/>
      <c r="L12" s="747"/>
      <c r="M12" s="747"/>
      <c r="N12" s="747"/>
      <c r="O12" s="436"/>
      <c r="P12" s="437"/>
    </row>
    <row r="13" spans="2:16" ht="15.75" thickBot="1" x14ac:dyDescent="0.3">
      <c r="B13" s="213"/>
      <c r="C13" s="215"/>
      <c r="D13" s="215"/>
      <c r="E13" s="215"/>
      <c r="F13" s="215"/>
      <c r="G13" s="215"/>
      <c r="H13" s="215"/>
      <c r="I13" s="215"/>
      <c r="J13" s="215"/>
      <c r="K13" s="215"/>
      <c r="L13" s="215"/>
      <c r="M13" s="215"/>
      <c r="N13" s="215"/>
      <c r="O13" s="211"/>
      <c r="P13" s="212"/>
    </row>
    <row r="14" spans="2:16" s="217" customFormat="1" ht="16.5" thickTop="1" thickBot="1" x14ac:dyDescent="0.3">
      <c r="C14" s="221"/>
      <c r="D14" s="218"/>
      <c r="E14" s="218"/>
      <c r="F14" s="218"/>
      <c r="G14" s="218"/>
      <c r="H14" s="218"/>
      <c r="I14" s="218"/>
      <c r="J14" s="218"/>
      <c r="K14" s="218"/>
      <c r="L14" s="218"/>
      <c r="M14" s="218"/>
      <c r="N14" s="218"/>
      <c r="O14" s="218"/>
      <c r="P14" s="218"/>
    </row>
    <row r="15" spans="2:16" s="217" customFormat="1" ht="62.25" customHeight="1" thickBot="1" x14ac:dyDescent="0.3">
      <c r="C15" s="790" t="s">
        <v>727</v>
      </c>
      <c r="D15" s="791"/>
      <c r="E15" s="791"/>
      <c r="F15" s="791"/>
      <c r="G15" s="791"/>
      <c r="H15" s="791"/>
      <c r="I15" s="791"/>
      <c r="J15" s="791"/>
      <c r="K15" s="791"/>
      <c r="L15" s="791"/>
      <c r="M15" s="791"/>
      <c r="N15" s="792"/>
      <c r="O15" s="218"/>
      <c r="P15" s="218"/>
    </row>
    <row r="16" spans="2:16" s="217" customFormat="1" ht="15" customHeight="1" x14ac:dyDescent="0.25">
      <c r="C16" s="237"/>
      <c r="D16" s="237"/>
      <c r="E16" s="237"/>
      <c r="F16" s="237"/>
      <c r="G16" s="237"/>
      <c r="H16" s="237"/>
      <c r="I16" s="237"/>
      <c r="J16" s="237"/>
      <c r="K16" s="237"/>
      <c r="L16" s="237"/>
      <c r="M16" s="237"/>
      <c r="N16" s="237"/>
      <c r="O16" s="218"/>
      <c r="P16" s="218"/>
    </row>
    <row r="17" spans="3:16" s="217" customFormat="1" ht="15" customHeight="1" x14ac:dyDescent="0.25">
      <c r="C17" s="238" t="s">
        <v>432</v>
      </c>
      <c r="D17" s="237"/>
      <c r="E17" s="237"/>
      <c r="F17" s="237"/>
      <c r="G17" s="237"/>
      <c r="H17" s="237"/>
      <c r="I17" s="237"/>
      <c r="J17" s="237"/>
      <c r="K17" s="237"/>
      <c r="L17" s="237"/>
      <c r="M17" s="237"/>
      <c r="N17" s="237"/>
      <c r="O17" s="218"/>
      <c r="P17" s="218"/>
    </row>
    <row r="18" spans="3:16" s="217" customFormat="1" ht="42" customHeight="1" x14ac:dyDescent="0.25">
      <c r="D18" s="218"/>
      <c r="E18" s="218"/>
      <c r="F18" s="218"/>
      <c r="G18" s="218"/>
      <c r="H18" s="218"/>
      <c r="I18" s="218"/>
      <c r="J18" s="218"/>
      <c r="K18" s="218"/>
      <c r="L18" s="218"/>
      <c r="M18" s="218"/>
      <c r="N18" s="218"/>
      <c r="O18" s="218"/>
      <c r="P18" s="218"/>
    </row>
    <row r="19" spans="3:16" s="217" customFormat="1" ht="20.25" customHeight="1" x14ac:dyDescent="0.25">
      <c r="C19" s="729" t="s">
        <v>688</v>
      </c>
      <c r="D19" s="729"/>
      <c r="E19" s="729"/>
      <c r="F19" s="729"/>
      <c r="G19" s="729"/>
      <c r="H19" s="729"/>
      <c r="I19" s="729"/>
      <c r="J19" s="729"/>
      <c r="K19" s="729"/>
      <c r="L19" s="729"/>
      <c r="M19" s="729"/>
      <c r="N19" s="729"/>
    </row>
    <row r="20" spans="3:16" s="217" customFormat="1" ht="8.25" customHeight="1" thickBot="1" x14ac:dyDescent="0.3"/>
    <row r="21" spans="3:16" s="217" customFormat="1" ht="27.75" customHeight="1" thickTop="1" thickBot="1" x14ac:dyDescent="0.3">
      <c r="C21" s="787" t="s">
        <v>123</v>
      </c>
      <c r="D21" s="788"/>
      <c r="E21" s="788"/>
      <c r="F21" s="788"/>
      <c r="G21" s="788"/>
      <c r="H21" s="788"/>
      <c r="I21" s="788"/>
      <c r="J21" s="788"/>
      <c r="K21" s="788"/>
      <c r="L21" s="788"/>
      <c r="M21" s="788"/>
      <c r="N21" s="789"/>
      <c r="O21" s="224"/>
      <c r="P21" s="224"/>
    </row>
    <row r="22" spans="3:16" s="217" customFormat="1" ht="34.5" customHeight="1" thickTop="1" thickBot="1" x14ac:dyDescent="0.35">
      <c r="C22" s="785" t="s">
        <v>692</v>
      </c>
      <c r="D22" s="794"/>
      <c r="E22" s="794"/>
      <c r="F22" s="794"/>
      <c r="G22" s="781"/>
      <c r="H22" s="782"/>
      <c r="I22" s="782"/>
      <c r="J22" s="782"/>
      <c r="K22" s="782"/>
      <c r="L22" s="782"/>
      <c r="M22" s="782"/>
      <c r="N22" s="783"/>
      <c r="O22" s="225"/>
      <c r="P22" s="225"/>
    </row>
    <row r="23" spans="3:16" s="217" customFormat="1" ht="34.5" customHeight="1" thickTop="1" thickBot="1" x14ac:dyDescent="0.3">
      <c r="C23" s="785" t="s">
        <v>693</v>
      </c>
      <c r="D23" s="785"/>
      <c r="E23" s="785"/>
      <c r="F23" s="785"/>
      <c r="G23" s="781"/>
      <c r="H23" s="782"/>
      <c r="I23" s="782"/>
      <c r="J23" s="782"/>
      <c r="K23" s="782"/>
      <c r="L23" s="782"/>
      <c r="M23" s="782"/>
      <c r="N23" s="783"/>
      <c r="O23" s="225"/>
      <c r="P23" s="225"/>
    </row>
    <row r="24" spans="3:16" s="217" customFormat="1" ht="34.5" customHeight="1" thickTop="1" thickBot="1" x14ac:dyDescent="0.3">
      <c r="C24" s="784" t="s">
        <v>16</v>
      </c>
      <c r="D24" s="785"/>
      <c r="E24" s="785"/>
      <c r="F24" s="785"/>
      <c r="G24" s="781"/>
      <c r="H24" s="782"/>
      <c r="I24" s="782"/>
      <c r="J24" s="782"/>
      <c r="K24" s="782"/>
      <c r="L24" s="782"/>
      <c r="M24" s="782"/>
      <c r="N24" s="783"/>
      <c r="O24" s="225"/>
      <c r="P24" s="225"/>
    </row>
    <row r="25" spans="3:16" s="217" customFormat="1" ht="34.5" customHeight="1" thickTop="1" thickBot="1" x14ac:dyDescent="0.3">
      <c r="C25" s="785" t="s">
        <v>694</v>
      </c>
      <c r="D25" s="785"/>
      <c r="E25" s="785"/>
      <c r="F25" s="785"/>
      <c r="G25" s="781"/>
      <c r="H25" s="782"/>
      <c r="I25" s="782"/>
      <c r="J25" s="782"/>
      <c r="K25" s="782"/>
      <c r="L25" s="782"/>
      <c r="M25" s="782"/>
      <c r="N25" s="783"/>
      <c r="O25" s="225"/>
      <c r="P25" s="225"/>
    </row>
    <row r="26" spans="3:16" s="217" customFormat="1" ht="34.5" customHeight="1" thickTop="1" thickBot="1" x14ac:dyDescent="0.3">
      <c r="C26" s="784" t="s">
        <v>19</v>
      </c>
      <c r="D26" s="785"/>
      <c r="E26" s="785"/>
      <c r="F26" s="785"/>
      <c r="G26" s="781"/>
      <c r="H26" s="782"/>
      <c r="I26" s="782"/>
      <c r="J26" s="782"/>
      <c r="K26" s="782"/>
      <c r="L26" s="782"/>
      <c r="M26" s="782"/>
      <c r="N26" s="783"/>
      <c r="O26" s="225"/>
      <c r="P26" s="225"/>
    </row>
    <row r="27" spans="3:16" s="217" customFormat="1" ht="47.25" customHeight="1" thickTop="1" thickBot="1" x14ac:dyDescent="0.3">
      <c r="C27" s="784" t="s">
        <v>368</v>
      </c>
      <c r="D27" s="785"/>
      <c r="E27" s="785"/>
      <c r="F27" s="785"/>
      <c r="G27" s="239"/>
      <c r="H27" s="240"/>
      <c r="I27" s="240"/>
      <c r="J27" s="240"/>
      <c r="K27" s="240"/>
      <c r="L27" s="240"/>
      <c r="M27" s="240"/>
      <c r="N27" s="241"/>
      <c r="O27" s="225"/>
      <c r="P27" s="225"/>
    </row>
    <row r="28" spans="3:16" s="217" customFormat="1" ht="34.5" customHeight="1" thickTop="1" thickBot="1" x14ac:dyDescent="0.3">
      <c r="C28" s="784" t="s">
        <v>13</v>
      </c>
      <c r="D28" s="785"/>
      <c r="E28" s="785"/>
      <c r="F28" s="785"/>
      <c r="G28" s="795"/>
      <c r="H28" s="796"/>
      <c r="I28" s="796"/>
      <c r="J28" s="796"/>
      <c r="K28" s="796"/>
      <c r="L28" s="796"/>
      <c r="M28" s="796"/>
      <c r="N28" s="797"/>
      <c r="O28" s="225"/>
      <c r="P28" s="225"/>
    </row>
    <row r="29" spans="3:16" s="225" customFormat="1" ht="24" customHeight="1" thickTop="1" x14ac:dyDescent="0.25">
      <c r="C29" s="242"/>
      <c r="D29" s="243"/>
      <c r="E29" s="243"/>
      <c r="F29" s="243"/>
      <c r="G29" s="244"/>
      <c r="H29" s="244"/>
      <c r="I29" s="244"/>
      <c r="J29" s="244"/>
      <c r="K29" s="244"/>
      <c r="L29" s="244"/>
      <c r="M29" s="244"/>
      <c r="N29" s="244"/>
    </row>
    <row r="30" spans="3:16" s="225" customFormat="1" ht="24" customHeight="1" x14ac:dyDescent="0.25">
      <c r="C30" s="729" t="s">
        <v>691</v>
      </c>
      <c r="D30" s="729"/>
      <c r="E30" s="729"/>
      <c r="F30" s="729"/>
      <c r="G30" s="729"/>
      <c r="H30" s="729"/>
      <c r="I30" s="729"/>
      <c r="J30" s="729"/>
      <c r="K30" s="729"/>
      <c r="L30" s="729"/>
      <c r="M30" s="729"/>
      <c r="N30" s="729"/>
    </row>
    <row r="31" spans="3:16" s="225" customFormat="1" ht="7.5" customHeight="1" thickBot="1" x14ac:dyDescent="0.3">
      <c r="C31" s="438"/>
      <c r="D31" s="438"/>
      <c r="E31" s="438"/>
      <c r="F31" s="438"/>
      <c r="G31" s="438"/>
      <c r="H31" s="438"/>
      <c r="I31" s="438"/>
      <c r="J31" s="438"/>
      <c r="K31" s="438"/>
      <c r="L31" s="438"/>
      <c r="M31" s="438"/>
      <c r="N31" s="438"/>
    </row>
    <row r="32" spans="3:16" s="225" customFormat="1" ht="24" customHeight="1" thickTop="1" thickBot="1" x14ac:dyDescent="0.3">
      <c r="C32" s="787" t="s">
        <v>0</v>
      </c>
      <c r="D32" s="788"/>
      <c r="E32" s="788"/>
      <c r="F32" s="787" t="s">
        <v>695</v>
      </c>
      <c r="G32" s="788"/>
      <c r="H32" s="788"/>
      <c r="I32" s="788"/>
      <c r="J32" s="788"/>
      <c r="K32" s="788"/>
      <c r="L32" s="788"/>
      <c r="M32" s="787" t="s">
        <v>696</v>
      </c>
      <c r="N32" s="789"/>
    </row>
    <row r="33" spans="3:18" s="225" customFormat="1" ht="37.5" customHeight="1" thickTop="1" thickBot="1" x14ac:dyDescent="0.3">
      <c r="C33" s="799"/>
      <c r="D33" s="799"/>
      <c r="E33" s="799"/>
      <c r="F33" s="799"/>
      <c r="G33" s="799"/>
      <c r="H33" s="799"/>
      <c r="I33" s="799"/>
      <c r="J33" s="799"/>
      <c r="K33" s="799"/>
      <c r="L33" s="799"/>
      <c r="M33" s="799"/>
      <c r="N33" s="799"/>
    </row>
    <row r="34" spans="3:18" s="225" customFormat="1" ht="37.5" customHeight="1" thickTop="1" thickBot="1" x14ac:dyDescent="0.3">
      <c r="C34" s="799"/>
      <c r="D34" s="799"/>
      <c r="E34" s="799"/>
      <c r="F34" s="799"/>
      <c r="G34" s="799"/>
      <c r="H34" s="799"/>
      <c r="I34" s="799"/>
      <c r="J34" s="799"/>
      <c r="K34" s="799"/>
      <c r="L34" s="799"/>
      <c r="M34" s="799"/>
      <c r="N34" s="799"/>
    </row>
    <row r="35" spans="3:18" s="225" customFormat="1" ht="37.5" customHeight="1" thickTop="1" thickBot="1" x14ac:dyDescent="0.3">
      <c r="C35" s="799"/>
      <c r="D35" s="799"/>
      <c r="E35" s="799"/>
      <c r="F35" s="799"/>
      <c r="G35" s="799"/>
      <c r="H35" s="799"/>
      <c r="I35" s="799"/>
      <c r="J35" s="799"/>
      <c r="K35" s="799"/>
      <c r="L35" s="799"/>
      <c r="M35" s="799"/>
      <c r="N35" s="799"/>
    </row>
    <row r="36" spans="3:18" s="225" customFormat="1" ht="37.5" customHeight="1" thickTop="1" thickBot="1" x14ac:dyDescent="0.3">
      <c r="C36" s="799"/>
      <c r="D36" s="799"/>
      <c r="E36" s="799"/>
      <c r="F36" s="799"/>
      <c r="G36" s="799"/>
      <c r="H36" s="799"/>
      <c r="I36" s="799"/>
      <c r="J36" s="799"/>
      <c r="K36" s="799"/>
      <c r="L36" s="799"/>
      <c r="M36" s="800"/>
      <c r="N36" s="800"/>
    </row>
    <row r="37" spans="3:18" s="225" customFormat="1" ht="37.5" customHeight="1" thickTop="1" thickBot="1" x14ac:dyDescent="0.3">
      <c r="C37" s="799"/>
      <c r="D37" s="799"/>
      <c r="E37" s="799"/>
      <c r="F37" s="799"/>
      <c r="G37" s="799"/>
      <c r="H37" s="799"/>
      <c r="I37" s="799"/>
      <c r="J37" s="799"/>
      <c r="K37" s="799"/>
      <c r="L37" s="799"/>
      <c r="M37" s="800"/>
      <c r="N37" s="800"/>
    </row>
    <row r="38" spans="3:18" s="225" customFormat="1" ht="33.75" customHeight="1" thickTop="1" x14ac:dyDescent="0.25">
      <c r="C38" s="242"/>
      <c r="D38" s="243"/>
      <c r="E38" s="243"/>
      <c r="F38" s="243"/>
      <c r="G38" s="244"/>
      <c r="H38" s="244"/>
      <c r="I38" s="244"/>
      <c r="J38" s="244"/>
      <c r="K38" s="244"/>
      <c r="L38" s="244"/>
      <c r="M38" s="244"/>
      <c r="N38" s="244"/>
    </row>
    <row r="39" spans="3:18" s="217" customFormat="1" ht="18" x14ac:dyDescent="0.25">
      <c r="C39" s="729" t="s">
        <v>697</v>
      </c>
      <c r="D39" s="729"/>
      <c r="E39" s="729"/>
      <c r="F39" s="729"/>
      <c r="G39" s="729"/>
      <c r="H39" s="729"/>
      <c r="I39" s="729"/>
      <c r="J39" s="729"/>
      <c r="K39" s="729"/>
      <c r="L39" s="729"/>
      <c r="M39" s="729"/>
      <c r="N39" s="729"/>
      <c r="O39" s="798"/>
      <c r="P39" s="798"/>
    </row>
    <row r="40" spans="3:18" s="217" customFormat="1" ht="5.25" customHeight="1" thickBot="1" x14ac:dyDescent="0.3">
      <c r="R40" s="217" t="s">
        <v>657</v>
      </c>
    </row>
    <row r="41" spans="3:18" s="217" customFormat="1" ht="23.25" customHeight="1" thickTop="1" thickBot="1" x14ac:dyDescent="0.3">
      <c r="C41" s="787" t="s">
        <v>690</v>
      </c>
      <c r="D41" s="788"/>
      <c r="E41" s="788"/>
      <c r="F41" s="788"/>
      <c r="G41" s="788"/>
      <c r="H41" s="788"/>
      <c r="I41" s="788"/>
      <c r="J41" s="788"/>
      <c r="K41" s="788"/>
      <c r="L41" s="788"/>
      <c r="M41" s="788"/>
      <c r="N41" s="789"/>
      <c r="R41" s="217" t="s">
        <v>658</v>
      </c>
    </row>
    <row r="42" spans="3:18" s="217" customFormat="1" ht="24" customHeight="1" thickTop="1" thickBot="1" x14ac:dyDescent="0.3">
      <c r="C42" s="793" t="s">
        <v>0</v>
      </c>
      <c r="D42" s="793"/>
      <c r="E42" s="787" t="s">
        <v>689</v>
      </c>
      <c r="F42" s="788"/>
      <c r="G42" s="788"/>
      <c r="H42" s="788"/>
      <c r="I42" s="788"/>
      <c r="J42" s="788"/>
      <c r="K42" s="788"/>
      <c r="L42" s="789"/>
      <c r="M42" s="787" t="s">
        <v>656</v>
      </c>
      <c r="N42" s="789"/>
      <c r="R42" s="217" t="s">
        <v>659</v>
      </c>
    </row>
    <row r="43" spans="3:18" s="217" customFormat="1" ht="36" customHeight="1" thickTop="1" thickBot="1" x14ac:dyDescent="0.3">
      <c r="C43" s="786"/>
      <c r="D43" s="786"/>
      <c r="E43" s="786"/>
      <c r="F43" s="786"/>
      <c r="G43" s="786"/>
      <c r="H43" s="786"/>
      <c r="I43" s="786"/>
      <c r="J43" s="786"/>
      <c r="K43" s="786"/>
      <c r="L43" s="786"/>
      <c r="M43" s="786"/>
      <c r="N43" s="786"/>
    </row>
    <row r="44" spans="3:18" s="217" customFormat="1" ht="33" customHeight="1" thickTop="1" thickBot="1" x14ac:dyDescent="0.3">
      <c r="C44" s="786"/>
      <c r="D44" s="786"/>
      <c r="E44" s="786"/>
      <c r="F44" s="786"/>
      <c r="G44" s="786"/>
      <c r="H44" s="786"/>
      <c r="I44" s="786"/>
      <c r="J44" s="786"/>
      <c r="K44" s="786"/>
      <c r="L44" s="786"/>
      <c r="M44" s="786"/>
      <c r="N44" s="786"/>
    </row>
    <row r="45" spans="3:18" s="217" customFormat="1" ht="36" customHeight="1" thickTop="1" thickBot="1" x14ac:dyDescent="0.3">
      <c r="C45" s="786"/>
      <c r="D45" s="786"/>
      <c r="E45" s="786"/>
      <c r="F45" s="786"/>
      <c r="G45" s="786"/>
      <c r="H45" s="786"/>
      <c r="I45" s="786"/>
      <c r="J45" s="786"/>
      <c r="K45" s="786"/>
      <c r="L45" s="786"/>
      <c r="M45" s="786"/>
      <c r="N45" s="786"/>
    </row>
    <row r="46" spans="3:18" s="217" customFormat="1" ht="33" customHeight="1" thickTop="1" thickBot="1" x14ac:dyDescent="0.3">
      <c r="C46" s="786"/>
      <c r="D46" s="786"/>
      <c r="E46" s="786"/>
      <c r="F46" s="786"/>
      <c r="G46" s="786"/>
      <c r="H46" s="786"/>
      <c r="I46" s="786"/>
      <c r="J46" s="786"/>
      <c r="K46" s="786"/>
      <c r="L46" s="786"/>
      <c r="M46" s="786"/>
      <c r="N46" s="786"/>
    </row>
    <row r="47" spans="3:18" ht="33" customHeight="1" thickTop="1" thickBot="1" x14ac:dyDescent="0.3">
      <c r="C47" s="786"/>
      <c r="D47" s="786"/>
      <c r="E47" s="786"/>
      <c r="F47" s="786"/>
      <c r="G47" s="786"/>
      <c r="H47" s="786"/>
      <c r="I47" s="786"/>
      <c r="J47" s="786"/>
      <c r="K47" s="786"/>
      <c r="L47" s="786"/>
      <c r="M47" s="786"/>
      <c r="N47" s="786"/>
    </row>
    <row r="48" spans="3:18" ht="15.75" thickTop="1" x14ac:dyDescent="0.25">
      <c r="C48" s="205" t="s">
        <v>3</v>
      </c>
      <c r="D48" s="217"/>
      <c r="E48" s="217"/>
      <c r="F48" s="217"/>
      <c r="G48" s="217"/>
      <c r="H48" s="217"/>
      <c r="I48" s="217"/>
      <c r="J48" s="217"/>
      <c r="K48" s="217"/>
      <c r="L48" s="217"/>
      <c r="M48" s="217"/>
      <c r="N48" s="217"/>
    </row>
    <row r="50" spans="2:16" ht="23.25" customHeight="1" x14ac:dyDescent="0.25">
      <c r="B50" s="217"/>
      <c r="C50" s="798" t="s">
        <v>698</v>
      </c>
      <c r="D50" s="798"/>
      <c r="E50" s="798"/>
      <c r="F50" s="798"/>
      <c r="G50" s="798"/>
      <c r="H50" s="798"/>
      <c r="I50" s="798"/>
      <c r="J50" s="798"/>
      <c r="K50" s="798"/>
      <c r="L50" s="798"/>
      <c r="M50" s="798"/>
      <c r="N50" s="798"/>
      <c r="O50" s="798"/>
      <c r="P50" s="798"/>
    </row>
    <row r="51" spans="2:16" ht="7.5" customHeight="1" thickBot="1" x14ac:dyDescent="0.3">
      <c r="B51" s="217"/>
      <c r="C51" s="217"/>
      <c r="D51" s="217"/>
      <c r="E51" s="217"/>
      <c r="F51" s="217"/>
      <c r="G51" s="217"/>
      <c r="H51" s="217"/>
      <c r="I51" s="217"/>
      <c r="J51" s="217"/>
      <c r="K51" s="217"/>
      <c r="L51" s="217"/>
      <c r="M51" s="217"/>
      <c r="N51" s="217"/>
      <c r="O51" s="217"/>
      <c r="P51" s="217"/>
    </row>
    <row r="52" spans="2:16" ht="23.25" customHeight="1" thickTop="1" thickBot="1" x14ac:dyDescent="0.3">
      <c r="B52" s="217"/>
      <c r="C52" s="787" t="s">
        <v>699</v>
      </c>
      <c r="D52" s="788"/>
      <c r="E52" s="788"/>
      <c r="F52" s="788"/>
      <c r="G52" s="788"/>
      <c r="H52" s="788"/>
      <c r="I52" s="788"/>
      <c r="J52" s="788"/>
      <c r="K52" s="788"/>
      <c r="L52" s="788"/>
      <c r="M52" s="788"/>
      <c r="N52" s="789"/>
      <c r="O52" s="217"/>
      <c r="P52" s="217"/>
    </row>
    <row r="53" spans="2:16" ht="23.25" customHeight="1" thickTop="1" thickBot="1" x14ac:dyDescent="0.3">
      <c r="B53" s="217"/>
      <c r="C53" s="793" t="s">
        <v>700</v>
      </c>
      <c r="D53" s="793"/>
      <c r="E53" s="793"/>
      <c r="F53" s="793"/>
      <c r="G53" s="793"/>
      <c r="H53" s="801" t="s">
        <v>701</v>
      </c>
      <c r="I53" s="801"/>
      <c r="J53" s="801"/>
      <c r="K53" s="801"/>
      <c r="L53" s="801"/>
      <c r="M53" s="801"/>
      <c r="N53" s="801"/>
      <c r="O53" s="217"/>
      <c r="P53" s="217"/>
    </row>
    <row r="54" spans="2:16" ht="32.25" customHeight="1" thickTop="1" thickBot="1" x14ac:dyDescent="0.3">
      <c r="B54" s="217"/>
      <c r="C54" s="780"/>
      <c r="D54" s="780"/>
      <c r="E54" s="780"/>
      <c r="F54" s="780"/>
      <c r="G54" s="780"/>
      <c r="H54" s="780"/>
      <c r="I54" s="780"/>
      <c r="J54" s="780"/>
      <c r="K54" s="780"/>
      <c r="L54" s="780"/>
      <c r="M54" s="780"/>
      <c r="N54" s="780"/>
      <c r="O54" s="217"/>
      <c r="P54" s="217"/>
    </row>
    <row r="55" spans="2:16" ht="32.25" customHeight="1" thickTop="1" thickBot="1" x14ac:dyDescent="0.3">
      <c r="B55" s="217"/>
      <c r="C55" s="780"/>
      <c r="D55" s="780"/>
      <c r="E55" s="780"/>
      <c r="F55" s="780"/>
      <c r="G55" s="780"/>
      <c r="H55" s="780"/>
      <c r="I55" s="780"/>
      <c r="J55" s="780"/>
      <c r="K55" s="780"/>
      <c r="L55" s="780"/>
      <c r="M55" s="780"/>
      <c r="N55" s="780"/>
      <c r="O55" s="217"/>
      <c r="P55" s="217"/>
    </row>
    <row r="56" spans="2:16" ht="32.25" customHeight="1" thickTop="1" thickBot="1" x14ac:dyDescent="0.3">
      <c r="B56" s="217"/>
      <c r="C56" s="780"/>
      <c r="D56" s="780"/>
      <c r="E56" s="780"/>
      <c r="F56" s="780"/>
      <c r="G56" s="780"/>
      <c r="H56" s="780"/>
      <c r="I56" s="780"/>
      <c r="J56" s="780"/>
      <c r="K56" s="780"/>
      <c r="L56" s="780"/>
      <c r="M56" s="780"/>
      <c r="N56" s="780"/>
      <c r="O56" s="217"/>
      <c r="P56" s="217"/>
    </row>
    <row r="57" spans="2:16" ht="32.25" customHeight="1" thickTop="1" thickBot="1" x14ac:dyDescent="0.3">
      <c r="C57" s="780"/>
      <c r="D57" s="780"/>
      <c r="E57" s="780"/>
      <c r="F57" s="780"/>
      <c r="G57" s="780"/>
      <c r="H57" s="780"/>
      <c r="I57" s="780"/>
      <c r="J57" s="780"/>
      <c r="K57" s="780"/>
      <c r="L57" s="780"/>
      <c r="M57" s="780"/>
      <c r="N57" s="780"/>
    </row>
    <row r="58" spans="2:16" ht="17.25" thickTop="1" x14ac:dyDescent="0.3">
      <c r="C58" s="205" t="s">
        <v>3</v>
      </c>
      <c r="F58" s="228"/>
      <c r="G58" s="229"/>
      <c r="H58" s="229"/>
      <c r="I58" s="229"/>
      <c r="J58" s="229"/>
    </row>
    <row r="59" spans="2:16" ht="16.5" x14ac:dyDescent="0.3">
      <c r="D59" s="230"/>
      <c r="E59" s="229"/>
      <c r="F59" s="229"/>
      <c r="G59" s="229"/>
      <c r="H59" s="229"/>
      <c r="I59" s="229"/>
      <c r="J59" s="229"/>
      <c r="K59" s="229"/>
    </row>
    <row r="60" spans="2:16" ht="16.5" x14ac:dyDescent="0.3">
      <c r="F60" s="228"/>
      <c r="G60" s="229"/>
      <c r="H60" s="229"/>
      <c r="I60" s="229"/>
      <c r="J60" s="229"/>
    </row>
  </sheetData>
  <customSheetViews>
    <customSheetView guid="{5E50F9FD-F004-4720-80B6-C9BC38A9EF11}">
      <pageMargins left="0.7" right="0.7" top="0.75" bottom="0.75" header="0.3" footer="0.3"/>
      <pageSetup orientation="portrait" horizontalDpi="0" verticalDpi="0" r:id="rId1"/>
    </customSheetView>
    <customSheetView guid="{1C0C6AD9-F7CB-499C-AE2C-0DCA53FA4E92}">
      <pageMargins left="0.7" right="0.7" top="0.75" bottom="0.75" header="0.3" footer="0.3"/>
      <pageSetup orientation="portrait" horizontalDpi="0" verticalDpi="0" r:id="rId2"/>
    </customSheetView>
  </customSheetViews>
  <mergeCells count="70">
    <mergeCell ref="C57:G57"/>
    <mergeCell ref="F35:L35"/>
    <mergeCell ref="F36:L36"/>
    <mergeCell ref="F37:L37"/>
    <mergeCell ref="C33:E33"/>
    <mergeCell ref="C34:E34"/>
    <mergeCell ref="C35:E35"/>
    <mergeCell ref="C36:E36"/>
    <mergeCell ref="C37:E37"/>
    <mergeCell ref="H53:N53"/>
    <mergeCell ref="C53:G53"/>
    <mergeCell ref="H54:N54"/>
    <mergeCell ref="H55:N55"/>
    <mergeCell ref="H56:N56"/>
    <mergeCell ref="H57:N57"/>
    <mergeCell ref="E42:L42"/>
    <mergeCell ref="E12:N12"/>
    <mergeCell ref="C39:N39"/>
    <mergeCell ref="O39:P39"/>
    <mergeCell ref="C50:N50"/>
    <mergeCell ref="O50:P50"/>
    <mergeCell ref="C30:N30"/>
    <mergeCell ref="C32:E32"/>
    <mergeCell ref="M32:N32"/>
    <mergeCell ref="F32:L32"/>
    <mergeCell ref="M33:N33"/>
    <mergeCell ref="M34:N34"/>
    <mergeCell ref="M35:N35"/>
    <mergeCell ref="M36:N36"/>
    <mergeCell ref="M37:N37"/>
    <mergeCell ref="F33:L33"/>
    <mergeCell ref="F34:L34"/>
    <mergeCell ref="E46:L46"/>
    <mergeCell ref="M46:N46"/>
    <mergeCell ref="E47:L47"/>
    <mergeCell ref="M47:N47"/>
    <mergeCell ref="M42:N42"/>
    <mergeCell ref="E43:L43"/>
    <mergeCell ref="M43:N43"/>
    <mergeCell ref="E44:L44"/>
    <mergeCell ref="M44:N44"/>
    <mergeCell ref="C15:N15"/>
    <mergeCell ref="C44:D44"/>
    <mergeCell ref="C41:N41"/>
    <mergeCell ref="C42:D42"/>
    <mergeCell ref="C22:F22"/>
    <mergeCell ref="C23:F23"/>
    <mergeCell ref="G22:N22"/>
    <mergeCell ref="G23:N23"/>
    <mergeCell ref="G28:N28"/>
    <mergeCell ref="C26:F26"/>
    <mergeCell ref="C28:F28"/>
    <mergeCell ref="C27:F27"/>
    <mergeCell ref="C21:N21"/>
    <mergeCell ref="C56:G56"/>
    <mergeCell ref="C19:N19"/>
    <mergeCell ref="G24:N24"/>
    <mergeCell ref="G25:N25"/>
    <mergeCell ref="C24:F24"/>
    <mergeCell ref="C25:F25"/>
    <mergeCell ref="C43:D43"/>
    <mergeCell ref="C46:D46"/>
    <mergeCell ref="C52:N52"/>
    <mergeCell ref="C54:G54"/>
    <mergeCell ref="C55:G55"/>
    <mergeCell ref="C45:D45"/>
    <mergeCell ref="C47:D47"/>
    <mergeCell ref="G26:N26"/>
    <mergeCell ref="E45:L45"/>
    <mergeCell ref="M45:N45"/>
  </mergeCells>
  <dataValidations count="1">
    <dataValidation type="list" allowBlank="1" showInputMessage="1" showErrorMessage="1" sqref="M43:N47">
      <formula1>$R$40:$R$42</formula1>
    </dataValidation>
  </dataValidations>
  <printOptions horizontalCentered="1" verticalCentered="1"/>
  <pageMargins left="0.31496062992125984" right="0.27559055118110237" top="0.39370078740157483" bottom="0.74803149606299213" header="0.31496062992125984" footer="0.31496062992125984"/>
  <pageSetup scale="49" orientation="portrait" r:id="rId3"/>
  <rowBreaks count="1" manualBreakCount="1">
    <brk id="58" max="16383" man="1"/>
  </rowBreaks>
  <drawing r:id="rId4"/>
  <legacyDrawing r:id="rId5"/>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tabColor theme="0"/>
  </sheetPr>
  <dimension ref="B1:R87"/>
  <sheetViews>
    <sheetView zoomScale="78" zoomScaleNormal="78" zoomScaleSheetLayoutView="70" workbookViewId="0">
      <selection activeCell="E4" sqref="E4"/>
    </sheetView>
  </sheetViews>
  <sheetFormatPr baseColWidth="10" defaultColWidth="11.42578125" defaultRowHeight="15" outlineLevelRow="1" x14ac:dyDescent="0.25"/>
  <cols>
    <col min="1" max="1" width="6.28515625" style="204" customWidth="1"/>
    <col min="2" max="2" width="12" style="204" customWidth="1"/>
    <col min="3" max="3" width="10" style="204" customWidth="1"/>
    <col min="4" max="5" width="14.85546875" style="204" customWidth="1"/>
    <col min="6" max="6" width="13.7109375" style="204" customWidth="1"/>
    <col min="7" max="7" width="18.5703125" style="204" customWidth="1"/>
    <col min="8" max="9" width="17.140625" style="204" customWidth="1"/>
    <col min="10" max="10" width="11.42578125" style="204" customWidth="1"/>
    <col min="11" max="12" width="11.42578125" style="204"/>
    <col min="13" max="13" width="14.7109375" style="204" customWidth="1"/>
    <col min="14" max="14" width="11.42578125" style="204"/>
    <col min="15" max="15" width="7.28515625" style="204" customWidth="1"/>
    <col min="16" max="16" width="5.7109375" style="204" customWidth="1"/>
    <col min="17" max="17" width="13.5703125" style="204" customWidth="1"/>
    <col min="18" max="16384" width="11.42578125" style="204"/>
  </cols>
  <sheetData>
    <row r="1" spans="2:16" s="212" customFormat="1" ht="15.75" thickBot="1" x14ac:dyDescent="0.3">
      <c r="C1" s="215"/>
      <c r="D1" s="215"/>
      <c r="E1" s="215"/>
      <c r="F1" s="215"/>
      <c r="G1" s="215"/>
      <c r="H1" s="215"/>
      <c r="I1" s="215"/>
      <c r="J1" s="215"/>
      <c r="K1" s="215"/>
      <c r="L1" s="215"/>
      <c r="M1" s="215"/>
      <c r="N1" s="215"/>
    </row>
    <row r="2" spans="2:16" s="212" customFormat="1" ht="15.75" thickTop="1" x14ac:dyDescent="0.25">
      <c r="B2" s="213"/>
      <c r="O2" s="211"/>
    </row>
    <row r="3" spans="2:16" s="212" customFormat="1" ht="25.5" customHeight="1" x14ac:dyDescent="0.25">
      <c r="B3" s="213"/>
      <c r="O3" s="211"/>
    </row>
    <row r="4" spans="2:16" s="212" customFormat="1" ht="21" customHeight="1" x14ac:dyDescent="0.25">
      <c r="B4" s="213"/>
      <c r="O4" s="211"/>
    </row>
    <row r="5" spans="2:16" s="212" customFormat="1" ht="16.5" customHeight="1" x14ac:dyDescent="0.25">
      <c r="B5" s="213"/>
      <c r="O5" s="211"/>
    </row>
    <row r="6" spans="2:16" s="212" customFormat="1" ht="25.5" customHeight="1" x14ac:dyDescent="0.25">
      <c r="B6" s="213"/>
      <c r="O6" s="211"/>
    </row>
    <row r="7" spans="2:16" s="212" customFormat="1" ht="23.25" customHeight="1" x14ac:dyDescent="0.25">
      <c r="B7" s="213"/>
      <c r="O7" s="211"/>
    </row>
    <row r="8" spans="2:16" s="212" customFormat="1" x14ac:dyDescent="0.25">
      <c r="B8" s="213"/>
      <c r="O8" s="211"/>
    </row>
    <row r="9" spans="2:16" s="212" customFormat="1" x14ac:dyDescent="0.25">
      <c r="B9" s="213"/>
      <c r="O9" s="211"/>
    </row>
    <row r="10" spans="2:16" s="212" customFormat="1" x14ac:dyDescent="0.25">
      <c r="B10" s="213"/>
      <c r="O10" s="211"/>
    </row>
    <row r="11" spans="2:16" s="212" customFormat="1" x14ac:dyDescent="0.25">
      <c r="B11" s="213"/>
      <c r="D11" s="747"/>
      <c r="E11" s="747"/>
      <c r="F11" s="747"/>
      <c r="G11" s="747"/>
      <c r="H11" s="747"/>
      <c r="I11" s="747"/>
      <c r="J11" s="747"/>
      <c r="K11" s="747"/>
      <c r="L11" s="747"/>
      <c r="M11" s="747"/>
      <c r="N11" s="747"/>
      <c r="O11" s="436"/>
      <c r="P11" s="437"/>
    </row>
    <row r="12" spans="2:16" ht="15.75" thickBot="1" x14ac:dyDescent="0.3">
      <c r="B12" s="213"/>
      <c r="C12" s="215"/>
      <c r="D12" s="215"/>
      <c r="E12" s="215"/>
      <c r="F12" s="215"/>
      <c r="G12" s="215"/>
      <c r="H12" s="215"/>
      <c r="I12" s="215"/>
      <c r="J12" s="215"/>
      <c r="K12" s="215"/>
      <c r="L12" s="215"/>
      <c r="M12" s="215"/>
      <c r="N12" s="215"/>
      <c r="O12" s="211"/>
      <c r="P12" s="212"/>
    </row>
    <row r="13" spans="2:16" s="217" customFormat="1" ht="16.5" thickTop="1" x14ac:dyDescent="0.25">
      <c r="D13" s="218"/>
      <c r="E13" s="218"/>
      <c r="F13" s="218"/>
      <c r="G13" s="218"/>
      <c r="H13" s="218"/>
      <c r="I13" s="218"/>
      <c r="J13" s="218"/>
      <c r="K13" s="219"/>
      <c r="M13" s="218"/>
      <c r="N13" s="218"/>
      <c r="O13" s="220"/>
      <c r="P13" s="218"/>
    </row>
    <row r="14" spans="2:16" s="217" customFormat="1" ht="16.5" thickBot="1" x14ac:dyDescent="0.3">
      <c r="C14" s="221"/>
      <c r="D14" s="218"/>
      <c r="E14" s="218"/>
      <c r="F14" s="218"/>
      <c r="G14" s="218"/>
      <c r="H14" s="218"/>
      <c r="I14" s="218"/>
      <c r="J14" s="218"/>
      <c r="K14" s="219"/>
      <c r="M14" s="218"/>
      <c r="N14" s="218"/>
      <c r="O14" s="220"/>
      <c r="P14" s="218"/>
    </row>
    <row r="15" spans="2:16" s="217" customFormat="1" ht="66" customHeight="1" thickBot="1" x14ac:dyDescent="0.3">
      <c r="C15" s="765" t="s">
        <v>702</v>
      </c>
      <c r="D15" s="766"/>
      <c r="E15" s="766"/>
      <c r="F15" s="766"/>
      <c r="G15" s="766"/>
      <c r="H15" s="766"/>
      <c r="I15" s="766"/>
      <c r="J15" s="766"/>
      <c r="K15" s="766"/>
      <c r="L15" s="766"/>
      <c r="M15" s="766"/>
      <c r="N15" s="767"/>
      <c r="O15" s="220"/>
      <c r="P15" s="218"/>
    </row>
    <row r="16" spans="2:16" s="217" customFormat="1" ht="24" customHeight="1" x14ac:dyDescent="0.25">
      <c r="D16" s="218"/>
      <c r="E16" s="218"/>
      <c r="F16" s="218"/>
      <c r="G16" s="218"/>
      <c r="H16" s="218"/>
      <c r="I16" s="218"/>
      <c r="J16" s="218"/>
      <c r="K16" s="219"/>
      <c r="M16" s="218"/>
      <c r="N16" s="218"/>
      <c r="O16" s="220"/>
      <c r="P16" s="218"/>
    </row>
    <row r="17" spans="2:16" s="217" customFormat="1" ht="15.75" x14ac:dyDescent="0.25">
      <c r="B17" s="222"/>
      <c r="C17" s="222"/>
      <c r="D17" s="222"/>
      <c r="E17" s="222"/>
      <c r="F17" s="222"/>
      <c r="G17" s="222"/>
      <c r="H17" s="222"/>
      <c r="I17" s="218"/>
      <c r="J17" s="218"/>
      <c r="K17" s="223"/>
      <c r="M17" s="218"/>
      <c r="N17" s="218"/>
      <c r="O17" s="218"/>
      <c r="P17" s="218"/>
    </row>
    <row r="18" spans="2:16" s="217" customFormat="1" ht="32.25" customHeight="1" x14ac:dyDescent="0.25">
      <c r="B18" s="222"/>
      <c r="C18" s="222"/>
      <c r="D18" s="222"/>
      <c r="E18" s="222"/>
      <c r="F18" s="222"/>
      <c r="G18" s="222"/>
      <c r="H18" s="222"/>
      <c r="I18" s="218"/>
      <c r="J18" s="218"/>
      <c r="K18" s="223"/>
      <c r="M18" s="218"/>
      <c r="N18" s="218"/>
      <c r="O18" s="218"/>
      <c r="P18" s="218"/>
    </row>
    <row r="19" spans="2:16" s="217" customFormat="1" ht="18" outlineLevel="1" x14ac:dyDescent="0.25">
      <c r="C19" s="728" t="s">
        <v>716</v>
      </c>
      <c r="D19" s="728"/>
      <c r="E19" s="728"/>
      <c r="F19" s="728"/>
      <c r="G19" s="728"/>
      <c r="H19" s="728"/>
      <c r="I19" s="728"/>
      <c r="J19" s="728"/>
      <c r="K19" s="728"/>
      <c r="L19" s="728"/>
      <c r="M19" s="728"/>
      <c r="N19" s="728"/>
    </row>
    <row r="20" spans="2:16" s="217" customFormat="1" ht="6" customHeight="1" outlineLevel="1" thickBot="1" x14ac:dyDescent="0.3"/>
    <row r="21" spans="2:16" s="217" customFormat="1" ht="24.75" customHeight="1" outlineLevel="1" thickTop="1" thickBot="1" x14ac:dyDescent="0.3">
      <c r="C21" s="733" t="s">
        <v>92</v>
      </c>
      <c r="D21" s="733"/>
      <c r="E21" s="733"/>
      <c r="F21" s="733"/>
      <c r="G21" s="733"/>
      <c r="H21" s="733"/>
      <c r="I21" s="733"/>
      <c r="J21" s="733"/>
      <c r="K21" s="733"/>
      <c r="L21" s="733"/>
      <c r="M21" s="733"/>
      <c r="N21" s="733"/>
      <c r="O21" s="224"/>
      <c r="P21" s="224"/>
    </row>
    <row r="22" spans="2:16" s="217" customFormat="1" ht="34.5" customHeight="1" outlineLevel="1" thickTop="1" thickBot="1" x14ac:dyDescent="0.3">
      <c r="C22" s="815" t="s">
        <v>127</v>
      </c>
      <c r="D22" s="816"/>
      <c r="E22" s="816"/>
      <c r="F22" s="816"/>
      <c r="G22" s="817"/>
      <c r="H22" s="817"/>
      <c r="I22" s="817"/>
      <c r="J22" s="817"/>
      <c r="K22" s="817"/>
      <c r="L22" s="817"/>
      <c r="M22" s="817"/>
      <c r="N22" s="817"/>
      <c r="O22" s="225"/>
      <c r="P22" s="225"/>
    </row>
    <row r="23" spans="2:16" s="217" customFormat="1" ht="34.5" customHeight="1" outlineLevel="1" thickTop="1" thickBot="1" x14ac:dyDescent="0.3">
      <c r="C23" s="815" t="s">
        <v>126</v>
      </c>
      <c r="D23" s="816"/>
      <c r="E23" s="816"/>
      <c r="F23" s="816"/>
      <c r="G23" s="817"/>
      <c r="H23" s="817"/>
      <c r="I23" s="817"/>
      <c r="J23" s="817"/>
      <c r="K23" s="817"/>
      <c r="L23" s="817"/>
      <c r="M23" s="817"/>
      <c r="N23" s="817"/>
      <c r="O23" s="225"/>
      <c r="P23" s="225"/>
    </row>
    <row r="24" spans="2:16" s="217" customFormat="1" ht="34.5" customHeight="1" outlineLevel="1" thickTop="1" thickBot="1" x14ac:dyDescent="0.3">
      <c r="C24" s="815" t="s">
        <v>96</v>
      </c>
      <c r="D24" s="816"/>
      <c r="E24" s="816"/>
      <c r="F24" s="816"/>
      <c r="G24" s="817"/>
      <c r="H24" s="817"/>
      <c r="I24" s="817"/>
      <c r="J24" s="817"/>
      <c r="K24" s="817"/>
      <c r="L24" s="817"/>
      <c r="M24" s="817"/>
      <c r="N24" s="817"/>
      <c r="O24" s="225"/>
      <c r="P24" s="225"/>
    </row>
    <row r="25" spans="2:16" s="217" customFormat="1" ht="37.5" customHeight="1" outlineLevel="1" thickTop="1" x14ac:dyDescent="0.25">
      <c r="C25" s="205"/>
    </row>
    <row r="26" spans="2:16" s="217" customFormat="1" ht="18" outlineLevel="1" x14ac:dyDescent="0.25">
      <c r="C26" s="728" t="s">
        <v>715</v>
      </c>
      <c r="D26" s="728"/>
      <c r="E26" s="728"/>
      <c r="F26" s="728"/>
      <c r="G26" s="728"/>
      <c r="H26" s="728"/>
      <c r="I26" s="728"/>
      <c r="J26" s="728"/>
      <c r="K26" s="728"/>
      <c r="L26" s="728"/>
      <c r="M26" s="728"/>
      <c r="N26" s="728"/>
      <c r="O26" s="218"/>
      <c r="P26" s="218"/>
    </row>
    <row r="27" spans="2:16" s="217" customFormat="1" ht="8.25" customHeight="1" outlineLevel="1" thickBot="1" x14ac:dyDescent="0.3"/>
    <row r="28" spans="2:16" s="217" customFormat="1" ht="23.25" customHeight="1" outlineLevel="1" thickTop="1" thickBot="1" x14ac:dyDescent="0.3">
      <c r="C28" s="733" t="s">
        <v>712</v>
      </c>
      <c r="D28" s="733"/>
      <c r="E28" s="733"/>
      <c r="F28" s="733"/>
      <c r="G28" s="733"/>
      <c r="H28" s="733"/>
      <c r="I28" s="733"/>
      <c r="J28" s="733"/>
      <c r="K28" s="733"/>
      <c r="L28" s="733"/>
      <c r="M28" s="733"/>
      <c r="N28" s="733"/>
      <c r="O28" s="226"/>
      <c r="P28" s="226"/>
    </row>
    <row r="29" spans="2:16" s="217" customFormat="1" ht="23.25" customHeight="1" outlineLevel="1" thickTop="1" thickBot="1" x14ac:dyDescent="0.3">
      <c r="C29" s="733" t="s">
        <v>703</v>
      </c>
      <c r="D29" s="733"/>
      <c r="E29" s="733"/>
      <c r="F29" s="733"/>
      <c r="G29" s="733"/>
      <c r="H29" s="823" t="s">
        <v>8</v>
      </c>
      <c r="I29" s="824"/>
      <c r="J29" s="824"/>
      <c r="K29" s="824"/>
      <c r="L29" s="824"/>
      <c r="M29" s="824"/>
      <c r="N29" s="825"/>
      <c r="O29" s="225"/>
      <c r="P29" s="225"/>
    </row>
    <row r="30" spans="2:16" s="217" customFormat="1" ht="23.25" customHeight="1" outlineLevel="1" thickTop="1" thickBot="1" x14ac:dyDescent="0.3">
      <c r="C30" s="822" t="s">
        <v>9</v>
      </c>
      <c r="D30" s="822"/>
      <c r="E30" s="233" t="s">
        <v>10</v>
      </c>
      <c r="F30" s="233" t="s">
        <v>11</v>
      </c>
      <c r="G30" s="430" t="s">
        <v>12</v>
      </c>
      <c r="H30" s="826"/>
      <c r="I30" s="827"/>
      <c r="J30" s="827"/>
      <c r="K30" s="827"/>
      <c r="L30" s="827"/>
      <c r="M30" s="827"/>
      <c r="N30" s="828"/>
      <c r="O30" s="225"/>
      <c r="P30" s="225"/>
    </row>
    <row r="31" spans="2:16" s="217" customFormat="1" ht="24.95" customHeight="1" outlineLevel="1" thickTop="1" thickBot="1" x14ac:dyDescent="0.3">
      <c r="C31" s="813" t="s">
        <v>5</v>
      </c>
      <c r="D31" s="813"/>
      <c r="E31" s="447"/>
      <c r="F31" s="447"/>
      <c r="G31" s="448">
        <f>SUM(E31:F31)</f>
        <v>0</v>
      </c>
      <c r="H31" s="808"/>
      <c r="I31" s="809"/>
      <c r="J31" s="809"/>
      <c r="K31" s="809"/>
      <c r="L31" s="809"/>
      <c r="M31" s="809"/>
      <c r="N31" s="810"/>
      <c r="O31" s="225"/>
      <c r="P31" s="225"/>
    </row>
    <row r="32" spans="2:16" s="217" customFormat="1" ht="24.95" customHeight="1" outlineLevel="1" thickTop="1" thickBot="1" x14ac:dyDescent="0.3">
      <c r="C32" s="813" t="s">
        <v>704</v>
      </c>
      <c r="D32" s="813"/>
      <c r="E32" s="447"/>
      <c r="F32" s="447"/>
      <c r="G32" s="448">
        <f t="shared" ref="G32:G38" si="0">SUM(E32:F32)</f>
        <v>0</v>
      </c>
      <c r="H32" s="808"/>
      <c r="I32" s="809"/>
      <c r="J32" s="809"/>
      <c r="K32" s="809"/>
      <c r="L32" s="809"/>
      <c r="M32" s="809"/>
      <c r="N32" s="810"/>
      <c r="O32" s="225"/>
      <c r="P32" s="225"/>
    </row>
    <row r="33" spans="3:16" s="217" customFormat="1" ht="24.95" customHeight="1" outlineLevel="1" thickTop="1" thickBot="1" x14ac:dyDescent="0.3">
      <c r="C33" s="813" t="s">
        <v>705</v>
      </c>
      <c r="D33" s="813"/>
      <c r="E33" s="449"/>
      <c r="F33" s="449"/>
      <c r="G33" s="448">
        <f t="shared" si="0"/>
        <v>0</v>
      </c>
      <c r="H33" s="808"/>
      <c r="I33" s="809"/>
      <c r="J33" s="809"/>
      <c r="K33" s="809"/>
      <c r="L33" s="809"/>
      <c r="M33" s="809"/>
      <c r="N33" s="810"/>
      <c r="O33" s="225"/>
      <c r="P33" s="225"/>
    </row>
    <row r="34" spans="3:16" s="217" customFormat="1" ht="24.95" customHeight="1" outlineLevel="1" thickTop="1" thickBot="1" x14ac:dyDescent="0.3">
      <c r="C34" s="813" t="s">
        <v>706</v>
      </c>
      <c r="D34" s="813"/>
      <c r="E34" s="447"/>
      <c r="F34" s="447"/>
      <c r="G34" s="448">
        <f t="shared" si="0"/>
        <v>0</v>
      </c>
      <c r="H34" s="808"/>
      <c r="I34" s="809"/>
      <c r="J34" s="809"/>
      <c r="K34" s="809"/>
      <c r="L34" s="809"/>
      <c r="M34" s="809"/>
      <c r="N34" s="810"/>
      <c r="O34" s="225"/>
      <c r="P34" s="225"/>
    </row>
    <row r="35" spans="3:16" s="217" customFormat="1" ht="24.95" customHeight="1" outlineLevel="1" thickTop="1" thickBot="1" x14ac:dyDescent="0.3">
      <c r="C35" s="813" t="s">
        <v>707</v>
      </c>
      <c r="D35" s="813"/>
      <c r="E35" s="449"/>
      <c r="F35" s="449"/>
      <c r="G35" s="448">
        <f t="shared" si="0"/>
        <v>0</v>
      </c>
      <c r="H35" s="808"/>
      <c r="I35" s="809"/>
      <c r="J35" s="809"/>
      <c r="K35" s="809"/>
      <c r="L35" s="809"/>
      <c r="M35" s="809"/>
      <c r="N35" s="810"/>
      <c r="O35" s="225"/>
      <c r="P35" s="225"/>
    </row>
    <row r="36" spans="3:16" s="217" customFormat="1" ht="24.95" customHeight="1" outlineLevel="1" thickTop="1" thickBot="1" x14ac:dyDescent="0.3">
      <c r="C36" s="813" t="s">
        <v>708</v>
      </c>
      <c r="D36" s="813"/>
      <c r="E36" s="449"/>
      <c r="F36" s="449"/>
      <c r="G36" s="448">
        <f t="shared" si="0"/>
        <v>0</v>
      </c>
      <c r="H36" s="808"/>
      <c r="I36" s="809"/>
      <c r="J36" s="809"/>
      <c r="K36" s="809"/>
      <c r="L36" s="809"/>
      <c r="M36" s="809"/>
      <c r="N36" s="810"/>
      <c r="O36" s="225"/>
      <c r="P36" s="225"/>
    </row>
    <row r="37" spans="3:16" s="217" customFormat="1" ht="24.95" customHeight="1" outlineLevel="1" thickTop="1" thickBot="1" x14ac:dyDescent="0.3">
      <c r="C37" s="813" t="s">
        <v>709</v>
      </c>
      <c r="D37" s="813"/>
      <c r="E37" s="449"/>
      <c r="F37" s="449"/>
      <c r="G37" s="448">
        <f t="shared" si="0"/>
        <v>0</v>
      </c>
      <c r="H37" s="808"/>
      <c r="I37" s="809"/>
      <c r="J37" s="809"/>
      <c r="K37" s="809"/>
      <c r="L37" s="809"/>
      <c r="M37" s="809"/>
      <c r="N37" s="810"/>
      <c r="O37" s="225"/>
      <c r="P37" s="225"/>
    </row>
    <row r="38" spans="3:16" s="217" customFormat="1" ht="24.95" customHeight="1" outlineLevel="1" thickTop="1" thickBot="1" x14ac:dyDescent="0.3">
      <c r="C38" s="814" t="s">
        <v>12</v>
      </c>
      <c r="D38" s="814"/>
      <c r="E38" s="450">
        <f>SUM(E31:E37)</f>
        <v>0</v>
      </c>
      <c r="F38" s="450">
        <f>SUM(F31:F37)</f>
        <v>0</v>
      </c>
      <c r="G38" s="448">
        <f t="shared" si="0"/>
        <v>0</v>
      </c>
      <c r="H38" s="808"/>
      <c r="I38" s="809"/>
      <c r="J38" s="809"/>
      <c r="K38" s="809"/>
      <c r="L38" s="809"/>
      <c r="M38" s="809"/>
      <c r="N38" s="810"/>
      <c r="O38" s="225"/>
      <c r="P38" s="225"/>
    </row>
    <row r="39" spans="3:16" s="217" customFormat="1" ht="24.95" customHeight="1" outlineLevel="1" thickTop="1" thickBot="1" x14ac:dyDescent="0.3">
      <c r="C39" s="807" t="s">
        <v>132</v>
      </c>
      <c r="D39" s="807"/>
      <c r="E39" s="807"/>
      <c r="F39" s="807"/>
      <c r="G39" s="807"/>
      <c r="H39" s="808"/>
      <c r="I39" s="809"/>
      <c r="J39" s="809"/>
      <c r="K39" s="809"/>
      <c r="L39" s="809"/>
      <c r="M39" s="809"/>
      <c r="N39" s="810"/>
      <c r="O39" s="225"/>
      <c r="P39" s="225"/>
    </row>
    <row r="40" spans="3:16" s="217" customFormat="1" ht="24.95" customHeight="1" outlineLevel="1" thickTop="1" thickBot="1" x14ac:dyDescent="0.3">
      <c r="C40" s="807" t="s">
        <v>131</v>
      </c>
      <c r="D40" s="807"/>
      <c r="E40" s="807"/>
      <c r="F40" s="807"/>
      <c r="G40" s="807"/>
      <c r="H40" s="808"/>
      <c r="I40" s="809"/>
      <c r="J40" s="809"/>
      <c r="K40" s="809"/>
      <c r="L40" s="809"/>
      <c r="M40" s="809"/>
      <c r="N40" s="810"/>
      <c r="O40" s="225"/>
      <c r="P40" s="225"/>
    </row>
    <row r="41" spans="3:16" s="217" customFormat="1" ht="24.95" customHeight="1" outlineLevel="1" thickTop="1" thickBot="1" x14ac:dyDescent="0.3">
      <c r="C41" s="807" t="s">
        <v>133</v>
      </c>
      <c r="D41" s="807"/>
      <c r="E41" s="807"/>
      <c r="F41" s="807"/>
      <c r="G41" s="807"/>
      <c r="H41" s="808"/>
      <c r="I41" s="809"/>
      <c r="J41" s="809"/>
      <c r="K41" s="809"/>
      <c r="L41" s="809"/>
      <c r="M41" s="809"/>
      <c r="N41" s="810"/>
      <c r="O41" s="225"/>
      <c r="P41" s="225"/>
    </row>
    <row r="42" spans="3:16" s="217" customFormat="1" ht="24.95" customHeight="1" outlineLevel="1" thickTop="1" thickBot="1" x14ac:dyDescent="0.3">
      <c r="C42" s="807" t="s">
        <v>134</v>
      </c>
      <c r="D42" s="807"/>
      <c r="E42" s="807"/>
      <c r="F42" s="807"/>
      <c r="G42" s="807"/>
      <c r="H42" s="808"/>
      <c r="I42" s="809"/>
      <c r="J42" s="809"/>
      <c r="K42" s="809"/>
      <c r="L42" s="809"/>
      <c r="M42" s="809"/>
      <c r="N42" s="810"/>
      <c r="O42" s="225"/>
      <c r="P42" s="225"/>
    </row>
    <row r="43" spans="3:16" s="217" customFormat="1" ht="24.95" customHeight="1" outlineLevel="1" thickTop="1" thickBot="1" x14ac:dyDescent="0.3">
      <c r="C43" s="807" t="s">
        <v>135</v>
      </c>
      <c r="D43" s="807"/>
      <c r="E43" s="807"/>
      <c r="F43" s="807"/>
      <c r="G43" s="807"/>
      <c r="H43" s="808"/>
      <c r="I43" s="809"/>
      <c r="J43" s="809"/>
      <c r="K43" s="809"/>
      <c r="L43" s="809"/>
      <c r="M43" s="809"/>
      <c r="N43" s="810"/>
      <c r="O43" s="225"/>
      <c r="P43" s="225"/>
    </row>
    <row r="44" spans="3:16" s="217" customFormat="1" ht="24.95" customHeight="1" outlineLevel="1" thickTop="1" thickBot="1" x14ac:dyDescent="0.3">
      <c r="C44" s="807" t="s">
        <v>240</v>
      </c>
      <c r="D44" s="807"/>
      <c r="E44" s="807"/>
      <c r="F44" s="807"/>
      <c r="G44" s="807"/>
      <c r="H44" s="808"/>
      <c r="I44" s="809"/>
      <c r="J44" s="809"/>
      <c r="K44" s="809"/>
      <c r="L44" s="809"/>
      <c r="M44" s="809"/>
      <c r="N44" s="810"/>
      <c r="O44" s="225"/>
      <c r="P44" s="225"/>
    </row>
    <row r="45" spans="3:16" s="217" customFormat="1" ht="15.75" outlineLevel="1" thickTop="1" x14ac:dyDescent="0.25">
      <c r="C45" s="205" t="s">
        <v>98</v>
      </c>
    </row>
    <row r="46" spans="3:16" s="217" customFormat="1" ht="51" customHeight="1" outlineLevel="1" x14ac:dyDescent="0.25">
      <c r="C46" s="728" t="s">
        <v>714</v>
      </c>
      <c r="D46" s="728"/>
      <c r="E46" s="728"/>
      <c r="F46" s="728"/>
      <c r="G46" s="728"/>
      <c r="H46" s="728"/>
      <c r="I46" s="728"/>
      <c r="J46" s="728"/>
      <c r="K46" s="728"/>
      <c r="L46" s="728"/>
      <c r="M46" s="728"/>
      <c r="N46" s="728"/>
      <c r="O46" s="818"/>
      <c r="P46" s="818"/>
    </row>
    <row r="47" spans="3:16" s="217" customFormat="1" ht="9" customHeight="1" outlineLevel="1" thickBot="1" x14ac:dyDescent="0.3">
      <c r="C47" s="221"/>
      <c r="F47" s="227"/>
    </row>
    <row r="48" spans="3:16" s="217" customFormat="1" ht="26.25" customHeight="1" outlineLevel="1" thickTop="1" thickBot="1" x14ac:dyDescent="0.3">
      <c r="C48" s="733" t="s">
        <v>710</v>
      </c>
      <c r="D48" s="733"/>
      <c r="E48" s="733"/>
      <c r="F48" s="733"/>
      <c r="G48" s="733"/>
      <c r="H48" s="733"/>
      <c r="I48" s="733"/>
      <c r="J48" s="733"/>
      <c r="K48" s="733"/>
      <c r="L48" s="733"/>
      <c r="M48" s="733"/>
      <c r="N48" s="733"/>
    </row>
    <row r="49" spans="3:18" s="217" customFormat="1" ht="39" customHeight="1" outlineLevel="1" thickTop="1" thickBot="1" x14ac:dyDescent="0.3">
      <c r="C49" s="733" t="s">
        <v>154</v>
      </c>
      <c r="D49" s="733"/>
      <c r="E49" s="829"/>
      <c r="F49" s="829"/>
      <c r="G49" s="829"/>
      <c r="H49" s="829"/>
      <c r="I49" s="829"/>
      <c r="J49" s="829"/>
      <c r="K49" s="829"/>
      <c r="L49" s="829"/>
      <c r="M49" s="829"/>
      <c r="N49" s="829"/>
    </row>
    <row r="50" spans="3:18" s="217" customFormat="1" ht="39" customHeight="1" outlineLevel="1" thickTop="1" thickBot="1" x14ac:dyDescent="0.3">
      <c r="C50" s="733" t="s">
        <v>155</v>
      </c>
      <c r="D50" s="733"/>
      <c r="E50" s="829"/>
      <c r="F50" s="829"/>
      <c r="G50" s="829"/>
      <c r="H50" s="829"/>
      <c r="I50" s="829"/>
      <c r="J50" s="829"/>
      <c r="K50" s="829"/>
      <c r="L50" s="829"/>
      <c r="M50" s="829"/>
      <c r="N50" s="829"/>
    </row>
    <row r="51" spans="3:18" s="217" customFormat="1" ht="39" customHeight="1" outlineLevel="1" thickTop="1" thickBot="1" x14ac:dyDescent="0.3">
      <c r="C51" s="733" t="s">
        <v>246</v>
      </c>
      <c r="D51" s="733"/>
      <c r="E51" s="829"/>
      <c r="F51" s="829"/>
      <c r="G51" s="829"/>
      <c r="H51" s="829"/>
      <c r="I51" s="829"/>
      <c r="J51" s="829"/>
      <c r="K51" s="829"/>
      <c r="L51" s="829"/>
      <c r="M51" s="829"/>
      <c r="N51" s="829"/>
      <c r="Q51" s="219" t="s">
        <v>650</v>
      </c>
    </row>
    <row r="52" spans="3:18" s="217" customFormat="1" ht="39" customHeight="1" outlineLevel="1" thickTop="1" thickBot="1" x14ac:dyDescent="0.3">
      <c r="C52" s="733" t="s">
        <v>247</v>
      </c>
      <c r="D52" s="733"/>
      <c r="E52" s="829"/>
      <c r="F52" s="829"/>
      <c r="G52" s="829"/>
      <c r="H52" s="829"/>
      <c r="I52" s="829"/>
      <c r="J52" s="829"/>
      <c r="K52" s="829"/>
      <c r="L52" s="829"/>
      <c r="M52" s="829"/>
      <c r="N52" s="829"/>
    </row>
    <row r="53" spans="3:18" s="217" customFormat="1" ht="31.5" customHeight="1" outlineLevel="1" thickTop="1" thickBot="1" x14ac:dyDescent="0.3">
      <c r="C53" s="232" t="s">
        <v>241</v>
      </c>
      <c r="D53" s="321" t="s">
        <v>242</v>
      </c>
      <c r="E53" s="819" t="s">
        <v>243</v>
      </c>
      <c r="F53" s="819"/>
      <c r="G53" s="819" t="s">
        <v>244</v>
      </c>
      <c r="H53" s="819"/>
      <c r="I53" s="830" t="s">
        <v>717</v>
      </c>
      <c r="J53" s="831"/>
      <c r="K53" s="831"/>
      <c r="L53" s="831"/>
      <c r="M53" s="831"/>
      <c r="N53" s="832"/>
    </row>
    <row r="54" spans="3:18" s="217" customFormat="1" ht="31.5" customHeight="1" outlineLevel="1" thickTop="1" thickBot="1" x14ac:dyDescent="0.3">
      <c r="C54" s="231">
        <v>1</v>
      </c>
      <c r="D54" s="322"/>
      <c r="E54" s="803">
        <f t="shared" ref="E54:E73" si="1">+D54*$E$52</f>
        <v>0</v>
      </c>
      <c r="F54" s="805"/>
      <c r="G54" s="820"/>
      <c r="H54" s="821"/>
      <c r="I54" s="803">
        <f>+G54-E54</f>
        <v>0</v>
      </c>
      <c r="J54" s="804"/>
      <c r="K54" s="804"/>
      <c r="L54" s="804"/>
      <c r="M54" s="804"/>
      <c r="N54" s="805"/>
      <c r="Q54" s="833" t="s">
        <v>644</v>
      </c>
      <c r="R54" s="834"/>
    </row>
    <row r="55" spans="3:18" s="217" customFormat="1" ht="31.5" customHeight="1" outlineLevel="1" thickTop="1" thickBot="1" x14ac:dyDescent="0.3">
      <c r="C55" s="231">
        <v>2</v>
      </c>
      <c r="D55" s="320">
        <f>+D54*(1+$E$51)</f>
        <v>0</v>
      </c>
      <c r="E55" s="811">
        <f t="shared" si="1"/>
        <v>0</v>
      </c>
      <c r="F55" s="812"/>
      <c r="G55" s="811">
        <f>+G54</f>
        <v>0</v>
      </c>
      <c r="H55" s="812"/>
      <c r="I55" s="803">
        <f t="shared" ref="I55:I73" si="2">+G55-E55</f>
        <v>0</v>
      </c>
      <c r="J55" s="804"/>
      <c r="K55" s="804"/>
      <c r="L55" s="804"/>
      <c r="M55" s="804"/>
      <c r="N55" s="805"/>
      <c r="Q55" s="834"/>
      <c r="R55" s="834"/>
    </row>
    <row r="56" spans="3:18" s="217" customFormat="1" ht="31.5" customHeight="1" outlineLevel="1" thickTop="1" thickBot="1" x14ac:dyDescent="0.3">
      <c r="C56" s="231">
        <v>3</v>
      </c>
      <c r="D56" s="320">
        <f t="shared" ref="D56:D73" si="3">+D55*(1+$E$51)</f>
        <v>0</v>
      </c>
      <c r="E56" s="811">
        <f t="shared" si="1"/>
        <v>0</v>
      </c>
      <c r="F56" s="812"/>
      <c r="G56" s="811">
        <f t="shared" ref="G56:G73" si="4">+G55</f>
        <v>0</v>
      </c>
      <c r="H56" s="812"/>
      <c r="I56" s="803">
        <f t="shared" si="2"/>
        <v>0</v>
      </c>
      <c r="J56" s="804"/>
      <c r="K56" s="804"/>
      <c r="L56" s="804"/>
      <c r="M56" s="804"/>
      <c r="N56" s="805"/>
      <c r="Q56" s="834"/>
      <c r="R56" s="834"/>
    </row>
    <row r="57" spans="3:18" s="217" customFormat="1" ht="31.5" customHeight="1" outlineLevel="1" thickTop="1" thickBot="1" x14ac:dyDescent="0.3">
      <c r="C57" s="231">
        <v>4</v>
      </c>
      <c r="D57" s="320">
        <f t="shared" si="3"/>
        <v>0</v>
      </c>
      <c r="E57" s="811">
        <f t="shared" si="1"/>
        <v>0</v>
      </c>
      <c r="F57" s="812"/>
      <c r="G57" s="811">
        <f t="shared" si="4"/>
        <v>0</v>
      </c>
      <c r="H57" s="812"/>
      <c r="I57" s="803">
        <f t="shared" si="2"/>
        <v>0</v>
      </c>
      <c r="J57" s="804"/>
      <c r="K57" s="804"/>
      <c r="L57" s="804"/>
      <c r="M57" s="804"/>
      <c r="N57" s="805"/>
      <c r="Q57" s="834"/>
      <c r="R57" s="834"/>
    </row>
    <row r="58" spans="3:18" s="217" customFormat="1" ht="31.5" customHeight="1" outlineLevel="1" thickTop="1" thickBot="1" x14ac:dyDescent="0.3">
      <c r="C58" s="231">
        <v>5</v>
      </c>
      <c r="D58" s="320">
        <f t="shared" si="3"/>
        <v>0</v>
      </c>
      <c r="E58" s="811">
        <f t="shared" si="1"/>
        <v>0</v>
      </c>
      <c r="F58" s="812"/>
      <c r="G58" s="811">
        <f t="shared" si="4"/>
        <v>0</v>
      </c>
      <c r="H58" s="812"/>
      <c r="I58" s="803">
        <f t="shared" si="2"/>
        <v>0</v>
      </c>
      <c r="J58" s="804"/>
      <c r="K58" s="804"/>
      <c r="L58" s="804"/>
      <c r="M58" s="804"/>
      <c r="N58" s="805"/>
    </row>
    <row r="59" spans="3:18" s="217" customFormat="1" ht="31.5" customHeight="1" outlineLevel="1" thickTop="1" thickBot="1" x14ac:dyDescent="0.3">
      <c r="C59" s="231">
        <v>6</v>
      </c>
      <c r="D59" s="320">
        <f t="shared" si="3"/>
        <v>0</v>
      </c>
      <c r="E59" s="811">
        <f t="shared" si="1"/>
        <v>0</v>
      </c>
      <c r="F59" s="812"/>
      <c r="G59" s="811">
        <f t="shared" si="4"/>
        <v>0</v>
      </c>
      <c r="H59" s="812"/>
      <c r="I59" s="803">
        <f t="shared" si="2"/>
        <v>0</v>
      </c>
      <c r="J59" s="804"/>
      <c r="K59" s="804"/>
      <c r="L59" s="804"/>
      <c r="M59" s="804"/>
      <c r="N59" s="805"/>
    </row>
    <row r="60" spans="3:18" s="217" customFormat="1" ht="31.5" customHeight="1" outlineLevel="1" thickTop="1" thickBot="1" x14ac:dyDescent="0.3">
      <c r="C60" s="231">
        <v>7</v>
      </c>
      <c r="D60" s="320">
        <f t="shared" si="3"/>
        <v>0</v>
      </c>
      <c r="E60" s="811">
        <f t="shared" si="1"/>
        <v>0</v>
      </c>
      <c r="F60" s="812"/>
      <c r="G60" s="811">
        <f t="shared" si="4"/>
        <v>0</v>
      </c>
      <c r="H60" s="812"/>
      <c r="I60" s="803">
        <f t="shared" si="2"/>
        <v>0</v>
      </c>
      <c r="J60" s="804"/>
      <c r="K60" s="804"/>
      <c r="L60" s="804"/>
      <c r="M60" s="804"/>
      <c r="N60" s="805"/>
    </row>
    <row r="61" spans="3:18" s="217" customFormat="1" ht="31.5" customHeight="1" outlineLevel="1" thickTop="1" thickBot="1" x14ac:dyDescent="0.3">
      <c r="C61" s="231">
        <v>8</v>
      </c>
      <c r="D61" s="320">
        <f t="shared" si="3"/>
        <v>0</v>
      </c>
      <c r="E61" s="811">
        <f t="shared" si="1"/>
        <v>0</v>
      </c>
      <c r="F61" s="812"/>
      <c r="G61" s="811">
        <f t="shared" si="4"/>
        <v>0</v>
      </c>
      <c r="H61" s="812"/>
      <c r="I61" s="803">
        <f t="shared" si="2"/>
        <v>0</v>
      </c>
      <c r="J61" s="804"/>
      <c r="K61" s="804"/>
      <c r="L61" s="804"/>
      <c r="M61" s="804"/>
      <c r="N61" s="805"/>
    </row>
    <row r="62" spans="3:18" s="217" customFormat="1" ht="31.5" customHeight="1" outlineLevel="1" thickTop="1" thickBot="1" x14ac:dyDescent="0.3">
      <c r="C62" s="231">
        <v>9</v>
      </c>
      <c r="D62" s="320">
        <f t="shared" si="3"/>
        <v>0</v>
      </c>
      <c r="E62" s="811">
        <f t="shared" si="1"/>
        <v>0</v>
      </c>
      <c r="F62" s="812"/>
      <c r="G62" s="811">
        <f t="shared" si="4"/>
        <v>0</v>
      </c>
      <c r="H62" s="812"/>
      <c r="I62" s="803">
        <f t="shared" si="2"/>
        <v>0</v>
      </c>
      <c r="J62" s="804"/>
      <c r="K62" s="804"/>
      <c r="L62" s="804"/>
      <c r="M62" s="804"/>
      <c r="N62" s="805"/>
    </row>
    <row r="63" spans="3:18" s="217" customFormat="1" ht="31.5" customHeight="1" outlineLevel="1" thickTop="1" thickBot="1" x14ac:dyDescent="0.3">
      <c r="C63" s="231">
        <v>10</v>
      </c>
      <c r="D63" s="320">
        <f t="shared" si="3"/>
        <v>0</v>
      </c>
      <c r="E63" s="811">
        <f t="shared" si="1"/>
        <v>0</v>
      </c>
      <c r="F63" s="812"/>
      <c r="G63" s="811">
        <f t="shared" si="4"/>
        <v>0</v>
      </c>
      <c r="H63" s="812"/>
      <c r="I63" s="803">
        <f t="shared" si="2"/>
        <v>0</v>
      </c>
      <c r="J63" s="804"/>
      <c r="K63" s="804"/>
      <c r="L63" s="804"/>
      <c r="M63" s="804"/>
      <c r="N63" s="805"/>
    </row>
    <row r="64" spans="3:18" s="217" customFormat="1" ht="31.5" customHeight="1" outlineLevel="1" thickTop="1" thickBot="1" x14ac:dyDescent="0.3">
      <c r="C64" s="231">
        <v>11</v>
      </c>
      <c r="D64" s="320">
        <f t="shared" si="3"/>
        <v>0</v>
      </c>
      <c r="E64" s="811">
        <f t="shared" si="1"/>
        <v>0</v>
      </c>
      <c r="F64" s="812"/>
      <c r="G64" s="811">
        <f t="shared" si="4"/>
        <v>0</v>
      </c>
      <c r="H64" s="812"/>
      <c r="I64" s="803">
        <f t="shared" si="2"/>
        <v>0</v>
      </c>
      <c r="J64" s="804"/>
      <c r="K64" s="804"/>
      <c r="L64" s="804"/>
      <c r="M64" s="804"/>
      <c r="N64" s="805"/>
    </row>
    <row r="65" spans="2:16" s="217" customFormat="1" ht="31.5" customHeight="1" outlineLevel="1" thickTop="1" thickBot="1" x14ac:dyDescent="0.3">
      <c r="C65" s="231">
        <v>12</v>
      </c>
      <c r="D65" s="320">
        <f t="shared" si="3"/>
        <v>0</v>
      </c>
      <c r="E65" s="811">
        <f t="shared" si="1"/>
        <v>0</v>
      </c>
      <c r="F65" s="812"/>
      <c r="G65" s="811">
        <f t="shared" si="4"/>
        <v>0</v>
      </c>
      <c r="H65" s="812"/>
      <c r="I65" s="803">
        <f t="shared" si="2"/>
        <v>0</v>
      </c>
      <c r="J65" s="804"/>
      <c r="K65" s="804"/>
      <c r="L65" s="804"/>
      <c r="M65" s="804"/>
      <c r="N65" s="805"/>
    </row>
    <row r="66" spans="2:16" s="217" customFormat="1" ht="31.5" customHeight="1" outlineLevel="1" thickTop="1" thickBot="1" x14ac:dyDescent="0.3">
      <c r="C66" s="231">
        <v>13</v>
      </c>
      <c r="D66" s="320">
        <f t="shared" si="3"/>
        <v>0</v>
      </c>
      <c r="E66" s="811">
        <f t="shared" si="1"/>
        <v>0</v>
      </c>
      <c r="F66" s="812"/>
      <c r="G66" s="811">
        <f t="shared" si="4"/>
        <v>0</v>
      </c>
      <c r="H66" s="812"/>
      <c r="I66" s="803">
        <f t="shared" si="2"/>
        <v>0</v>
      </c>
      <c r="J66" s="804"/>
      <c r="K66" s="804"/>
      <c r="L66" s="804"/>
      <c r="M66" s="804"/>
      <c r="N66" s="805"/>
    </row>
    <row r="67" spans="2:16" s="217" customFormat="1" ht="31.5" customHeight="1" outlineLevel="1" thickTop="1" thickBot="1" x14ac:dyDescent="0.3">
      <c r="C67" s="231">
        <v>14</v>
      </c>
      <c r="D67" s="320">
        <f t="shared" si="3"/>
        <v>0</v>
      </c>
      <c r="E67" s="811">
        <f t="shared" si="1"/>
        <v>0</v>
      </c>
      <c r="F67" s="812"/>
      <c r="G67" s="811">
        <f t="shared" si="4"/>
        <v>0</v>
      </c>
      <c r="H67" s="812"/>
      <c r="I67" s="803">
        <f t="shared" si="2"/>
        <v>0</v>
      </c>
      <c r="J67" s="804"/>
      <c r="K67" s="804"/>
      <c r="L67" s="804"/>
      <c r="M67" s="804"/>
      <c r="N67" s="805"/>
    </row>
    <row r="68" spans="2:16" s="217" customFormat="1" ht="31.5" customHeight="1" outlineLevel="1" thickTop="1" thickBot="1" x14ac:dyDescent="0.3">
      <c r="C68" s="231">
        <v>15</v>
      </c>
      <c r="D68" s="320">
        <f t="shared" si="3"/>
        <v>0</v>
      </c>
      <c r="E68" s="811">
        <f t="shared" si="1"/>
        <v>0</v>
      </c>
      <c r="F68" s="812"/>
      <c r="G68" s="811">
        <f t="shared" si="4"/>
        <v>0</v>
      </c>
      <c r="H68" s="812"/>
      <c r="I68" s="803">
        <f t="shared" si="2"/>
        <v>0</v>
      </c>
      <c r="J68" s="804"/>
      <c r="K68" s="804"/>
      <c r="L68" s="804"/>
      <c r="M68" s="804"/>
      <c r="N68" s="805"/>
    </row>
    <row r="69" spans="2:16" s="217" customFormat="1" ht="31.5" customHeight="1" outlineLevel="1" thickTop="1" thickBot="1" x14ac:dyDescent="0.3">
      <c r="C69" s="231">
        <v>16</v>
      </c>
      <c r="D69" s="320">
        <f t="shared" si="3"/>
        <v>0</v>
      </c>
      <c r="E69" s="811">
        <f t="shared" si="1"/>
        <v>0</v>
      </c>
      <c r="F69" s="812"/>
      <c r="G69" s="811">
        <f t="shared" si="4"/>
        <v>0</v>
      </c>
      <c r="H69" s="812"/>
      <c r="I69" s="803">
        <f t="shared" si="2"/>
        <v>0</v>
      </c>
      <c r="J69" s="804"/>
      <c r="K69" s="804"/>
      <c r="L69" s="804"/>
      <c r="M69" s="804"/>
      <c r="N69" s="805"/>
    </row>
    <row r="70" spans="2:16" s="217" customFormat="1" ht="31.5" customHeight="1" outlineLevel="1" thickTop="1" thickBot="1" x14ac:dyDescent="0.3">
      <c r="C70" s="231">
        <v>17</v>
      </c>
      <c r="D70" s="320">
        <f t="shared" si="3"/>
        <v>0</v>
      </c>
      <c r="E70" s="811">
        <f t="shared" si="1"/>
        <v>0</v>
      </c>
      <c r="F70" s="812"/>
      <c r="G70" s="811">
        <f t="shared" si="4"/>
        <v>0</v>
      </c>
      <c r="H70" s="812"/>
      <c r="I70" s="803">
        <f t="shared" si="2"/>
        <v>0</v>
      </c>
      <c r="J70" s="804"/>
      <c r="K70" s="804"/>
      <c r="L70" s="804"/>
      <c r="M70" s="804"/>
      <c r="N70" s="805"/>
    </row>
    <row r="71" spans="2:16" s="217" customFormat="1" ht="33" customHeight="1" outlineLevel="1" thickTop="1" thickBot="1" x14ac:dyDescent="0.3">
      <c r="C71" s="231">
        <v>18</v>
      </c>
      <c r="D71" s="320">
        <f t="shared" si="3"/>
        <v>0</v>
      </c>
      <c r="E71" s="811">
        <f t="shared" si="1"/>
        <v>0</v>
      </c>
      <c r="F71" s="812"/>
      <c r="G71" s="811">
        <f t="shared" si="4"/>
        <v>0</v>
      </c>
      <c r="H71" s="812"/>
      <c r="I71" s="803">
        <f t="shared" si="2"/>
        <v>0</v>
      </c>
      <c r="J71" s="804"/>
      <c r="K71" s="804"/>
      <c r="L71" s="804"/>
      <c r="M71" s="804"/>
      <c r="N71" s="805"/>
    </row>
    <row r="72" spans="2:16" s="217" customFormat="1" ht="33" customHeight="1" outlineLevel="1" thickTop="1" thickBot="1" x14ac:dyDescent="0.3">
      <c r="C72" s="231">
        <v>19</v>
      </c>
      <c r="D72" s="320">
        <f t="shared" si="3"/>
        <v>0</v>
      </c>
      <c r="E72" s="811">
        <f t="shared" si="1"/>
        <v>0</v>
      </c>
      <c r="F72" s="812"/>
      <c r="G72" s="811">
        <f t="shared" si="4"/>
        <v>0</v>
      </c>
      <c r="H72" s="812"/>
      <c r="I72" s="803">
        <f t="shared" si="2"/>
        <v>0</v>
      </c>
      <c r="J72" s="804"/>
      <c r="K72" s="804"/>
      <c r="L72" s="804"/>
      <c r="M72" s="804"/>
      <c r="N72" s="805"/>
    </row>
    <row r="73" spans="2:16" s="217" customFormat="1" ht="33" customHeight="1" outlineLevel="1" thickTop="1" thickBot="1" x14ac:dyDescent="0.3">
      <c r="C73" s="231">
        <v>20</v>
      </c>
      <c r="D73" s="320">
        <f t="shared" si="3"/>
        <v>0</v>
      </c>
      <c r="E73" s="811">
        <f t="shared" si="1"/>
        <v>0</v>
      </c>
      <c r="F73" s="812"/>
      <c r="G73" s="811">
        <f t="shared" si="4"/>
        <v>0</v>
      </c>
      <c r="H73" s="812"/>
      <c r="I73" s="803">
        <f t="shared" si="2"/>
        <v>0</v>
      </c>
      <c r="J73" s="804"/>
      <c r="K73" s="804"/>
      <c r="L73" s="804"/>
      <c r="M73" s="804"/>
      <c r="N73" s="805"/>
    </row>
    <row r="74" spans="2:16" ht="15.75" outlineLevel="1" thickTop="1" x14ac:dyDescent="0.25">
      <c r="C74" s="205" t="s">
        <v>711</v>
      </c>
      <c r="D74" s="217"/>
      <c r="E74" s="217"/>
      <c r="F74" s="217"/>
      <c r="G74" s="221"/>
      <c r="H74" s="217"/>
      <c r="I74" s="217"/>
      <c r="J74" s="217"/>
      <c r="K74" s="217"/>
      <c r="L74" s="217"/>
      <c r="M74" s="217"/>
      <c r="N74" s="217"/>
    </row>
    <row r="75" spans="2:16" outlineLevel="1" x14ac:dyDescent="0.25">
      <c r="C75" s="205"/>
      <c r="D75" s="217"/>
      <c r="E75" s="217"/>
      <c r="F75" s="217"/>
      <c r="G75" s="221"/>
      <c r="H75" s="217"/>
      <c r="I75" s="217"/>
      <c r="J75" s="217"/>
      <c r="K75" s="217"/>
      <c r="L75" s="217"/>
      <c r="M75" s="217"/>
      <c r="N75" s="217"/>
    </row>
    <row r="76" spans="2:16" outlineLevel="1" x14ac:dyDescent="0.25"/>
    <row r="77" spans="2:16" ht="21.75" customHeight="1" outlineLevel="1" x14ac:dyDescent="0.25">
      <c r="B77" s="217"/>
      <c r="C77" s="728" t="s">
        <v>713</v>
      </c>
      <c r="D77" s="728"/>
      <c r="E77" s="728"/>
      <c r="F77" s="728"/>
      <c r="G77" s="728"/>
      <c r="H77" s="728"/>
      <c r="I77" s="728"/>
      <c r="J77" s="728"/>
      <c r="K77" s="728"/>
      <c r="L77" s="728"/>
      <c r="M77" s="728"/>
      <c r="N77" s="728"/>
      <c r="O77" s="818"/>
      <c r="P77" s="818"/>
    </row>
    <row r="78" spans="2:16" ht="9" customHeight="1" outlineLevel="1" thickBot="1" x14ac:dyDescent="0.3">
      <c r="B78" s="217"/>
      <c r="C78" s="227"/>
      <c r="D78" s="217"/>
      <c r="E78" s="217"/>
      <c r="F78" s="217"/>
      <c r="G78" s="217"/>
      <c r="H78" s="217"/>
      <c r="I78" s="217"/>
      <c r="J78" s="217"/>
      <c r="K78" s="217"/>
      <c r="L78" s="217"/>
      <c r="M78" s="217"/>
      <c r="N78" s="217"/>
      <c r="O78" s="217"/>
      <c r="P78" s="217"/>
    </row>
    <row r="79" spans="2:16" ht="23.25" customHeight="1" outlineLevel="1" thickTop="1" thickBot="1" x14ac:dyDescent="0.3">
      <c r="B79" s="217"/>
      <c r="C79" s="733" t="s">
        <v>97</v>
      </c>
      <c r="D79" s="733"/>
      <c r="E79" s="733"/>
      <c r="F79" s="733"/>
      <c r="G79" s="733"/>
      <c r="H79" s="733"/>
      <c r="I79" s="733"/>
      <c r="J79" s="733"/>
      <c r="K79" s="733"/>
      <c r="L79" s="733"/>
      <c r="M79" s="733"/>
      <c r="N79" s="733"/>
      <c r="O79" s="217"/>
      <c r="P79" s="217"/>
    </row>
    <row r="80" spans="2:16" ht="23.25" customHeight="1" outlineLevel="1" thickTop="1" thickBot="1" x14ac:dyDescent="0.3">
      <c r="B80" s="217"/>
      <c r="C80" s="733" t="s">
        <v>96</v>
      </c>
      <c r="D80" s="733"/>
      <c r="E80" s="733"/>
      <c r="F80" s="733"/>
      <c r="G80" s="733"/>
      <c r="H80" s="733" t="s">
        <v>718</v>
      </c>
      <c r="I80" s="733"/>
      <c r="J80" s="733"/>
      <c r="K80" s="733"/>
      <c r="L80" s="733"/>
      <c r="M80" s="733"/>
      <c r="N80" s="733"/>
      <c r="O80" s="217"/>
      <c r="P80" s="217"/>
    </row>
    <row r="81" spans="2:16" ht="23.25" customHeight="1" outlineLevel="1" thickTop="1" thickBot="1" x14ac:dyDescent="0.3">
      <c r="B81" s="217"/>
      <c r="C81" s="733" t="s">
        <v>157</v>
      </c>
      <c r="D81" s="733"/>
      <c r="E81" s="733"/>
      <c r="F81" s="733"/>
      <c r="G81" s="430" t="s">
        <v>22</v>
      </c>
      <c r="H81" s="733"/>
      <c r="I81" s="733"/>
      <c r="J81" s="733"/>
      <c r="K81" s="733"/>
      <c r="L81" s="733"/>
      <c r="M81" s="733"/>
      <c r="N81" s="733"/>
      <c r="O81" s="217"/>
      <c r="P81" s="217"/>
    </row>
    <row r="82" spans="2:16" ht="37.5" customHeight="1" outlineLevel="1" thickTop="1" thickBot="1" x14ac:dyDescent="0.3">
      <c r="B82" s="217"/>
      <c r="C82" s="802"/>
      <c r="D82" s="802"/>
      <c r="E82" s="802"/>
      <c r="F82" s="802"/>
      <c r="G82" s="451"/>
      <c r="H82" s="806"/>
      <c r="I82" s="806"/>
      <c r="J82" s="806"/>
      <c r="K82" s="806"/>
      <c r="L82" s="806"/>
      <c r="M82" s="806"/>
      <c r="N82" s="806"/>
      <c r="O82" s="217"/>
      <c r="P82" s="217"/>
    </row>
    <row r="83" spans="2:16" ht="37.5" customHeight="1" outlineLevel="1" thickTop="1" thickBot="1" x14ac:dyDescent="0.3">
      <c r="B83" s="217"/>
      <c r="C83" s="802"/>
      <c r="D83" s="802"/>
      <c r="E83" s="802"/>
      <c r="F83" s="802"/>
      <c r="G83" s="451"/>
      <c r="H83" s="806"/>
      <c r="I83" s="806"/>
      <c r="J83" s="806"/>
      <c r="K83" s="806"/>
      <c r="L83" s="806"/>
      <c r="M83" s="806"/>
      <c r="N83" s="806"/>
      <c r="O83" s="217"/>
      <c r="P83" s="217"/>
    </row>
    <row r="84" spans="2:16" ht="37.5" customHeight="1" outlineLevel="1" thickTop="1" thickBot="1" x14ac:dyDescent="0.3">
      <c r="C84" s="802"/>
      <c r="D84" s="802"/>
      <c r="E84" s="802"/>
      <c r="F84" s="802"/>
      <c r="G84" s="452"/>
      <c r="H84" s="806"/>
      <c r="I84" s="806"/>
      <c r="J84" s="806"/>
      <c r="K84" s="806"/>
      <c r="L84" s="806"/>
      <c r="M84" s="806"/>
      <c r="N84" s="806"/>
    </row>
    <row r="85" spans="2:16" ht="15.75" outlineLevel="1" thickTop="1" x14ac:dyDescent="0.25">
      <c r="C85" s="205" t="s">
        <v>98</v>
      </c>
      <c r="D85" s="217"/>
      <c r="E85" s="217"/>
      <c r="F85" s="217"/>
      <c r="G85" s="217"/>
      <c r="H85" s="217"/>
      <c r="I85" s="217"/>
      <c r="J85" s="217"/>
      <c r="K85" s="217"/>
      <c r="L85" s="217"/>
      <c r="M85" s="217"/>
      <c r="N85" s="217"/>
    </row>
    <row r="86" spans="2:16" ht="16.5" x14ac:dyDescent="0.3">
      <c r="F86" s="228"/>
      <c r="G86" s="229"/>
      <c r="H86" s="229"/>
      <c r="I86" s="229"/>
      <c r="J86" s="229"/>
    </row>
    <row r="87" spans="2:16" ht="16.5" x14ac:dyDescent="0.3">
      <c r="D87" s="230"/>
      <c r="E87" s="229"/>
      <c r="F87" s="229"/>
      <c r="G87" s="229"/>
      <c r="H87" s="229"/>
      <c r="I87" s="229"/>
      <c r="J87" s="229"/>
      <c r="K87" s="229"/>
    </row>
  </sheetData>
  <customSheetViews>
    <customSheetView guid="{5E50F9FD-F004-4720-80B6-C9BC38A9EF11}" scale="78" topLeftCell="A14">
      <selection activeCell="C17" sqref="C17:N17"/>
      <pageMargins left="0.7" right="0.7" top="0.75" bottom="0.75" header="0.3" footer="0.3"/>
    </customSheetView>
    <customSheetView guid="{1C0C6AD9-F7CB-499C-AE2C-0DCA53FA4E92}" scale="78" topLeftCell="A14">
      <selection activeCell="C17" sqref="C17:N17"/>
      <pageMargins left="0.7" right="0.7" top="0.75" bottom="0.75" header="0.3" footer="0.3"/>
    </customSheetView>
  </customSheetViews>
  <mergeCells count="130">
    <mergeCell ref="C42:G42"/>
    <mergeCell ref="E49:N49"/>
    <mergeCell ref="E50:N50"/>
    <mergeCell ref="E51:N51"/>
    <mergeCell ref="E52:N52"/>
    <mergeCell ref="C48:N48"/>
    <mergeCell ref="I53:N53"/>
    <mergeCell ref="I54:N54"/>
    <mergeCell ref="Q54:R57"/>
    <mergeCell ref="H43:N43"/>
    <mergeCell ref="O46:P46"/>
    <mergeCell ref="E58:F58"/>
    <mergeCell ref="G58:H58"/>
    <mergeCell ref="E55:F55"/>
    <mergeCell ref="G55:H55"/>
    <mergeCell ref="E65:F65"/>
    <mergeCell ref="G66:H66"/>
    <mergeCell ref="E61:F61"/>
    <mergeCell ref="G60:H60"/>
    <mergeCell ref="G65:H65"/>
    <mergeCell ref="C29:G29"/>
    <mergeCell ref="C30:D30"/>
    <mergeCell ref="C32:D32"/>
    <mergeCell ref="C31:D31"/>
    <mergeCell ref="H29:N30"/>
    <mergeCell ref="H31:N31"/>
    <mergeCell ref="H32:N32"/>
    <mergeCell ref="C33:D33"/>
    <mergeCell ref="C34:D34"/>
    <mergeCell ref="H33:N33"/>
    <mergeCell ref="H34:N34"/>
    <mergeCell ref="O77:P77"/>
    <mergeCell ref="C44:G44"/>
    <mergeCell ref="C46:N46"/>
    <mergeCell ref="C49:D49"/>
    <mergeCell ref="C50:D50"/>
    <mergeCell ref="C51:D51"/>
    <mergeCell ref="C52:D52"/>
    <mergeCell ref="E53:F53"/>
    <mergeCell ref="G53:H53"/>
    <mergeCell ref="H44:N44"/>
    <mergeCell ref="G59:H59"/>
    <mergeCell ref="E56:F56"/>
    <mergeCell ref="G56:H56"/>
    <mergeCell ref="E57:F57"/>
    <mergeCell ref="G57:H57"/>
    <mergeCell ref="E54:F54"/>
    <mergeCell ref="G54:H54"/>
    <mergeCell ref="E66:F66"/>
    <mergeCell ref="E72:F72"/>
    <mergeCell ref="G72:H72"/>
    <mergeCell ref="E73:F73"/>
    <mergeCell ref="I55:N55"/>
    <mergeCell ref="I56:N56"/>
    <mergeCell ref="I57:N57"/>
    <mergeCell ref="C15:N15"/>
    <mergeCell ref="D11:N11"/>
    <mergeCell ref="H35:N35"/>
    <mergeCell ref="H36:N36"/>
    <mergeCell ref="H37:N37"/>
    <mergeCell ref="H38:N38"/>
    <mergeCell ref="H39:N39"/>
    <mergeCell ref="C39:G39"/>
    <mergeCell ref="H40:N40"/>
    <mergeCell ref="C35:D35"/>
    <mergeCell ref="C38:D38"/>
    <mergeCell ref="C36:D36"/>
    <mergeCell ref="C37:D37"/>
    <mergeCell ref="C40:G40"/>
    <mergeCell ref="C26:N26"/>
    <mergeCell ref="C28:N28"/>
    <mergeCell ref="C24:F24"/>
    <mergeCell ref="G24:N24"/>
    <mergeCell ref="C19:N19"/>
    <mergeCell ref="C21:N21"/>
    <mergeCell ref="C22:F22"/>
    <mergeCell ref="G22:N22"/>
    <mergeCell ref="C23:F23"/>
    <mergeCell ref="G23:N23"/>
    <mergeCell ref="C41:G41"/>
    <mergeCell ref="H41:N41"/>
    <mergeCell ref="G73:H73"/>
    <mergeCell ref="E70:F70"/>
    <mergeCell ref="G70:H70"/>
    <mergeCell ref="E71:F71"/>
    <mergeCell ref="G71:H71"/>
    <mergeCell ref="E69:F69"/>
    <mergeCell ref="G69:H69"/>
    <mergeCell ref="E68:F68"/>
    <mergeCell ref="G61:H61"/>
    <mergeCell ref="E67:F67"/>
    <mergeCell ref="G67:H67"/>
    <mergeCell ref="E59:F59"/>
    <mergeCell ref="G68:H68"/>
    <mergeCell ref="E63:F63"/>
    <mergeCell ref="G63:H63"/>
    <mergeCell ref="E64:F64"/>
    <mergeCell ref="G64:H64"/>
    <mergeCell ref="E62:F62"/>
    <mergeCell ref="G62:H62"/>
    <mergeCell ref="E60:F60"/>
    <mergeCell ref="C43:G43"/>
    <mergeCell ref="H42:N42"/>
    <mergeCell ref="I58:N58"/>
    <mergeCell ref="I59:N59"/>
    <mergeCell ref="I60:N60"/>
    <mergeCell ref="I61:N61"/>
    <mergeCell ref="I62:N62"/>
    <mergeCell ref="I63:N63"/>
    <mergeCell ref="I72:N72"/>
    <mergeCell ref="I73:N73"/>
    <mergeCell ref="H80:N81"/>
    <mergeCell ref="C80:G80"/>
    <mergeCell ref="C81:F81"/>
    <mergeCell ref="C82:F82"/>
    <mergeCell ref="C83:F83"/>
    <mergeCell ref="C84:F84"/>
    <mergeCell ref="I64:N64"/>
    <mergeCell ref="I65:N65"/>
    <mergeCell ref="I66:N66"/>
    <mergeCell ref="I67:N67"/>
    <mergeCell ref="I68:N68"/>
    <mergeCell ref="I69:N69"/>
    <mergeCell ref="I70:N70"/>
    <mergeCell ref="I71:N71"/>
    <mergeCell ref="C77:N77"/>
    <mergeCell ref="H82:N82"/>
    <mergeCell ref="H83:N83"/>
    <mergeCell ref="H84:N84"/>
    <mergeCell ref="C79:N79"/>
  </mergeCells>
  <printOptions horizontalCentered="1"/>
  <pageMargins left="0.70866141732283472" right="0.70866141732283472" top="0.35433070866141736" bottom="0.31496062992125984" header="0.31496062992125984" footer="0.31496062992125984"/>
  <pageSetup scale="42" orientation="portrait" horizontalDpi="300" r:id="rId1"/>
  <rowBreaks count="2" manualBreakCount="2">
    <brk id="66" max="16" man="1"/>
    <brk id="86" max="15"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tabColor theme="0"/>
  </sheetPr>
  <dimension ref="C2:AA163"/>
  <sheetViews>
    <sheetView topLeftCell="A164" zoomScale="80" zoomScaleNormal="80" zoomScaleSheetLayoutView="80" workbookViewId="0">
      <selection activeCell="E163" sqref="E163:J163"/>
    </sheetView>
  </sheetViews>
  <sheetFormatPr baseColWidth="10" defaultColWidth="11.42578125" defaultRowHeight="15" outlineLevelRow="1" x14ac:dyDescent="0.25"/>
  <cols>
    <col min="1" max="1" width="11.42578125" style="204"/>
    <col min="2" max="2" width="2.42578125" style="204" customWidth="1"/>
    <col min="3" max="3" width="8.7109375" style="204" customWidth="1"/>
    <col min="4" max="4" width="9.85546875" style="204" customWidth="1"/>
    <col min="5" max="5" width="8.85546875" style="204" customWidth="1"/>
    <col min="6" max="6" width="21.140625" style="204" customWidth="1"/>
    <col min="7" max="7" width="10.7109375" style="204" customWidth="1"/>
    <col min="8" max="8" width="15.5703125" style="204" customWidth="1"/>
    <col min="9" max="9" width="13.28515625" style="204" customWidth="1"/>
    <col min="10" max="10" width="12.28515625" style="204" customWidth="1"/>
    <col min="11" max="11" width="14.140625" style="204" customWidth="1"/>
    <col min="12" max="13" width="11.42578125" style="204"/>
    <col min="14" max="14" width="14.7109375" style="204" customWidth="1"/>
    <col min="15" max="15" width="11.42578125" style="204"/>
    <col min="16" max="16" width="10.42578125" style="204" customWidth="1"/>
    <col min="17" max="17" width="5.7109375" style="204" customWidth="1"/>
    <col min="18" max="22" width="11.42578125" style="204"/>
    <col min="23" max="23" width="47.7109375" style="204" customWidth="1"/>
    <col min="24" max="24" width="11.42578125" style="204"/>
    <col min="25" max="25" width="37" style="204" customWidth="1"/>
    <col min="26" max="26" width="11.42578125" style="204"/>
    <col min="27" max="27" width="31.28515625" style="204" customWidth="1"/>
    <col min="28" max="16384" width="11.42578125" style="204"/>
  </cols>
  <sheetData>
    <row r="2" spans="3:25" s="212" customFormat="1" ht="15.75" thickBot="1" x14ac:dyDescent="0.3">
      <c r="C2" s="215"/>
      <c r="D2" s="215"/>
      <c r="E2" s="215"/>
      <c r="F2" s="215"/>
      <c r="G2" s="215"/>
      <c r="H2" s="215"/>
      <c r="I2" s="215"/>
      <c r="J2" s="215"/>
      <c r="K2" s="215"/>
      <c r="L2" s="215"/>
      <c r="M2" s="215"/>
      <c r="N2" s="215"/>
      <c r="O2" s="215"/>
      <c r="P2" s="215"/>
      <c r="Q2" s="215"/>
    </row>
    <row r="3" spans="3:25" s="212" customFormat="1" ht="15.75" thickTop="1" x14ac:dyDescent="0.25">
      <c r="C3" s="211"/>
      <c r="Q3" s="213"/>
    </row>
    <row r="4" spans="3:25" s="212" customFormat="1" ht="25.5" customHeight="1" x14ac:dyDescent="0.25">
      <c r="C4" s="211"/>
      <c r="Q4" s="213"/>
    </row>
    <row r="5" spans="3:25" s="212" customFormat="1" ht="21" customHeight="1" x14ac:dyDescent="0.25">
      <c r="C5" s="211"/>
      <c r="Q5" s="213"/>
    </row>
    <row r="6" spans="3:25" s="212" customFormat="1" ht="16.5" customHeight="1" x14ac:dyDescent="0.25">
      <c r="C6" s="211"/>
      <c r="Q6" s="213"/>
      <c r="W6" s="212" t="s">
        <v>156</v>
      </c>
      <c r="Y6" s="212" t="s">
        <v>156</v>
      </c>
    </row>
    <row r="7" spans="3:25" s="212" customFormat="1" ht="25.5" customHeight="1" x14ac:dyDescent="0.25">
      <c r="C7" s="211"/>
      <c r="Q7" s="213"/>
      <c r="W7" s="212" t="s">
        <v>359</v>
      </c>
      <c r="Y7" s="212" t="s">
        <v>79</v>
      </c>
    </row>
    <row r="8" spans="3:25" s="212" customFormat="1" ht="23.25" customHeight="1" x14ac:dyDescent="0.25">
      <c r="C8" s="211"/>
      <c r="Q8" s="213"/>
      <c r="W8" s="212" t="s">
        <v>78</v>
      </c>
      <c r="Y8" s="212" t="s">
        <v>357</v>
      </c>
    </row>
    <row r="9" spans="3:25" s="212" customFormat="1" x14ac:dyDescent="0.25">
      <c r="C9" s="211"/>
      <c r="Q9" s="213"/>
      <c r="Y9" s="212" t="s">
        <v>358</v>
      </c>
    </row>
    <row r="10" spans="3:25" s="212" customFormat="1" x14ac:dyDescent="0.25">
      <c r="C10" s="211"/>
      <c r="Q10" s="213"/>
    </row>
    <row r="11" spans="3:25" s="212" customFormat="1" x14ac:dyDescent="0.25">
      <c r="C11" s="211"/>
      <c r="Q11" s="213"/>
    </row>
    <row r="12" spans="3:25" s="212" customFormat="1" x14ac:dyDescent="0.25">
      <c r="C12" s="211"/>
      <c r="D12" s="747"/>
      <c r="E12" s="747"/>
      <c r="F12" s="747"/>
      <c r="G12" s="747"/>
      <c r="H12" s="747"/>
      <c r="I12" s="747"/>
      <c r="J12" s="747"/>
      <c r="K12" s="747"/>
      <c r="L12" s="747"/>
      <c r="M12" s="747"/>
      <c r="N12" s="747"/>
      <c r="O12" s="747"/>
      <c r="P12" s="747"/>
      <c r="Q12" s="873"/>
    </row>
    <row r="13" spans="3:25" ht="15.75" thickBot="1" x14ac:dyDescent="0.3">
      <c r="C13" s="214"/>
      <c r="D13" s="215"/>
      <c r="E13" s="215"/>
      <c r="F13" s="215"/>
      <c r="G13" s="215"/>
      <c r="H13" s="215"/>
      <c r="I13" s="215"/>
      <c r="J13" s="215"/>
      <c r="K13" s="215"/>
      <c r="L13" s="215"/>
      <c r="M13" s="215"/>
      <c r="N13" s="215"/>
      <c r="O13" s="215"/>
      <c r="P13" s="215"/>
      <c r="Q13" s="216"/>
    </row>
    <row r="14" spans="3:25" s="217" customFormat="1" ht="17.25" thickTop="1" thickBot="1" x14ac:dyDescent="0.3">
      <c r="E14" s="218"/>
      <c r="F14" s="221"/>
      <c r="G14" s="245"/>
      <c r="H14" s="218"/>
      <c r="I14" s="218"/>
      <c r="J14" s="218"/>
      <c r="K14" s="218"/>
      <c r="L14" s="218"/>
      <c r="M14" s="218"/>
      <c r="N14" s="218"/>
      <c r="O14" s="218"/>
      <c r="P14" s="218"/>
      <c r="Q14" s="218"/>
    </row>
    <row r="15" spans="3:25" s="217" customFormat="1" ht="43.5" customHeight="1" thickTop="1" thickBot="1" x14ac:dyDescent="0.3">
      <c r="C15" s="874" t="s">
        <v>723</v>
      </c>
      <c r="D15" s="875"/>
      <c r="E15" s="875"/>
      <c r="F15" s="875"/>
      <c r="G15" s="875"/>
      <c r="H15" s="875"/>
      <c r="I15" s="875"/>
      <c r="J15" s="875"/>
      <c r="K15" s="875"/>
      <c r="L15" s="875"/>
      <c r="M15" s="875"/>
      <c r="N15" s="875"/>
      <c r="O15" s="875"/>
      <c r="P15" s="875"/>
      <c r="Q15" s="876"/>
    </row>
    <row r="16" spans="3:25" s="217" customFormat="1" ht="18" customHeight="1" thickTop="1" x14ac:dyDescent="0.25">
      <c r="C16" s="246"/>
      <c r="D16" s="246"/>
      <c r="E16" s="246"/>
      <c r="F16" s="246"/>
      <c r="G16" s="246"/>
      <c r="H16" s="246"/>
      <c r="I16" s="246"/>
      <c r="J16" s="246"/>
      <c r="K16" s="246"/>
      <c r="L16" s="246"/>
      <c r="M16" s="246"/>
      <c r="N16" s="246"/>
      <c r="O16" s="246"/>
      <c r="P16" s="246"/>
      <c r="Q16" s="246"/>
    </row>
    <row r="17" spans="3:17" s="217" customFormat="1" ht="18" customHeight="1" x14ac:dyDescent="0.25">
      <c r="C17" s="246"/>
      <c r="D17" s="246"/>
      <c r="E17" s="246"/>
      <c r="F17" s="246"/>
      <c r="G17" s="246"/>
      <c r="H17" s="246"/>
      <c r="I17" s="246"/>
      <c r="J17" s="246"/>
      <c r="K17" s="246"/>
      <c r="L17" s="246"/>
      <c r="M17" s="246"/>
      <c r="N17" s="246"/>
      <c r="O17" s="246"/>
      <c r="P17" s="246"/>
      <c r="Q17" s="246"/>
    </row>
    <row r="18" spans="3:17" s="217" customFormat="1" ht="18" customHeight="1" thickBot="1" x14ac:dyDescent="0.3">
      <c r="E18" s="218"/>
      <c r="F18" s="218"/>
      <c r="G18" s="245"/>
      <c r="H18" s="218"/>
      <c r="I18" s="218"/>
      <c r="J18" s="218"/>
      <c r="K18" s="218"/>
      <c r="L18" s="218"/>
      <c r="M18" s="218"/>
      <c r="N18" s="218"/>
      <c r="O18" s="218"/>
      <c r="P18" s="218"/>
      <c r="Q18" s="218"/>
    </row>
    <row r="19" spans="3:17" s="217" customFormat="1" ht="42.75" customHeight="1" thickTop="1" thickBot="1" x14ac:dyDescent="0.3">
      <c r="C19" s="866" t="s">
        <v>663</v>
      </c>
      <c r="D19" s="867"/>
      <c r="E19" s="867"/>
      <c r="F19" s="867"/>
      <c r="G19" s="868"/>
      <c r="H19" s="877"/>
      <c r="I19" s="878"/>
      <c r="J19" s="878"/>
      <c r="K19" s="878"/>
      <c r="L19" s="878"/>
      <c r="M19" s="878"/>
      <c r="N19" s="878"/>
      <c r="O19" s="878"/>
      <c r="P19" s="878"/>
      <c r="Q19" s="879"/>
    </row>
    <row r="20" spans="3:17" s="217" customFormat="1" ht="18.75" customHeight="1" thickTop="1" x14ac:dyDescent="0.25">
      <c r="C20" s="247"/>
      <c r="D20" s="247"/>
      <c r="E20" s="247"/>
      <c r="F20" s="247"/>
      <c r="G20" s="247"/>
      <c r="H20" s="247"/>
      <c r="I20" s="247"/>
      <c r="J20" s="247"/>
      <c r="K20" s="247"/>
      <c r="L20" s="247"/>
      <c r="M20" s="247"/>
      <c r="N20" s="247"/>
      <c r="O20" s="247"/>
      <c r="P20" s="247"/>
      <c r="Q20" s="247"/>
    </row>
    <row r="21" spans="3:17" s="217" customFormat="1" ht="27" customHeight="1" outlineLevel="1" thickBot="1" x14ac:dyDescent="0.3">
      <c r="C21" s="872" t="s">
        <v>671</v>
      </c>
      <c r="D21" s="872"/>
      <c r="E21" s="872"/>
      <c r="F21" s="872"/>
      <c r="G21" s="872"/>
      <c r="H21" s="872"/>
      <c r="I21" s="872"/>
      <c r="J21" s="872"/>
      <c r="K21" s="872"/>
      <c r="L21" s="872"/>
      <c r="M21" s="872"/>
      <c r="N21" s="872"/>
      <c r="O21" s="872"/>
      <c r="P21" s="872"/>
      <c r="Q21" s="872"/>
    </row>
    <row r="22" spans="3:17" s="217" customFormat="1" ht="96" customHeight="1" outlineLevel="1" thickTop="1" thickBot="1" x14ac:dyDescent="0.3">
      <c r="C22" s="861" t="s">
        <v>665</v>
      </c>
      <c r="D22" s="862"/>
      <c r="E22" s="862"/>
      <c r="F22" s="862"/>
      <c r="G22" s="862"/>
      <c r="H22" s="862"/>
      <c r="I22" s="862"/>
      <c r="J22" s="862"/>
      <c r="K22" s="862"/>
      <c r="L22" s="862"/>
      <c r="M22" s="862"/>
      <c r="N22" s="862"/>
      <c r="O22" s="862"/>
      <c r="P22" s="862"/>
      <c r="Q22" s="863"/>
    </row>
    <row r="23" spans="3:17" s="217" customFormat="1" ht="19.5" customHeight="1" outlineLevel="1" thickTop="1" x14ac:dyDescent="0.25">
      <c r="C23" s="247"/>
      <c r="D23" s="247"/>
      <c r="E23" s="247"/>
      <c r="F23" s="247"/>
      <c r="G23" s="247"/>
      <c r="H23" s="247"/>
      <c r="I23" s="247"/>
      <c r="J23" s="247"/>
      <c r="K23" s="247"/>
      <c r="L23" s="247"/>
      <c r="M23" s="247"/>
      <c r="N23" s="247"/>
      <c r="O23" s="247"/>
      <c r="P23" s="247"/>
      <c r="Q23" s="247"/>
    </row>
    <row r="24" spans="3:17" s="217" customFormat="1" ht="27" customHeight="1" outlineLevel="1" thickBot="1" x14ac:dyDescent="0.3">
      <c r="C24" s="864" t="s">
        <v>666</v>
      </c>
      <c r="D24" s="864"/>
      <c r="E24" s="864"/>
      <c r="F24" s="864"/>
      <c r="G24" s="864"/>
      <c r="H24" s="864"/>
      <c r="I24" s="864"/>
      <c r="J24" s="864"/>
      <c r="K24" s="864"/>
      <c r="L24" s="864"/>
      <c r="M24" s="864"/>
      <c r="N24" s="864"/>
      <c r="O24" s="864"/>
      <c r="P24" s="864"/>
      <c r="Q24" s="864"/>
    </row>
    <row r="25" spans="3:17" ht="27.75" customHeight="1" outlineLevel="1" thickTop="1" thickBot="1" x14ac:dyDescent="0.3">
      <c r="C25" s="733" t="s">
        <v>227</v>
      </c>
      <c r="D25" s="733"/>
      <c r="E25" s="733"/>
      <c r="F25" s="733"/>
      <c r="G25" s="733"/>
      <c r="H25" s="733"/>
      <c r="I25" s="733"/>
      <c r="J25" s="733"/>
      <c r="K25" s="733"/>
      <c r="L25" s="733"/>
      <c r="M25" s="733"/>
      <c r="N25" s="733"/>
      <c r="O25" s="733"/>
      <c r="P25" s="733"/>
      <c r="Q25" s="733"/>
    </row>
    <row r="26" spans="3:17" ht="21.75" customHeight="1" outlineLevel="1" thickTop="1" thickBot="1" x14ac:dyDescent="0.3">
      <c r="C26" s="822" t="s">
        <v>197</v>
      </c>
      <c r="D26" s="822"/>
      <c r="E26" s="822"/>
      <c r="F26" s="733" t="s">
        <v>228</v>
      </c>
      <c r="G26" s="733"/>
      <c r="H26" s="733"/>
      <c r="I26" s="733"/>
      <c r="J26" s="733"/>
      <c r="K26" s="733"/>
      <c r="L26" s="733"/>
      <c r="M26" s="733"/>
      <c r="N26" s="733"/>
      <c r="O26" s="733"/>
      <c r="P26" s="733"/>
      <c r="Q26" s="733"/>
    </row>
    <row r="27" spans="3:17" ht="30" customHeight="1" outlineLevel="1" thickTop="1" thickBot="1" x14ac:dyDescent="0.3">
      <c r="C27" s="733" t="s">
        <v>248</v>
      </c>
      <c r="D27" s="733"/>
      <c r="E27" s="733"/>
      <c r="F27" s="849"/>
      <c r="G27" s="849"/>
      <c r="H27" s="849"/>
      <c r="I27" s="849"/>
      <c r="J27" s="849"/>
      <c r="K27" s="849"/>
      <c r="L27" s="849"/>
      <c r="M27" s="849"/>
      <c r="N27" s="849"/>
      <c r="O27" s="849"/>
      <c r="P27" s="849"/>
      <c r="Q27" s="849"/>
    </row>
    <row r="28" spans="3:17" ht="21" customHeight="1" outlineLevel="1" thickTop="1" thickBot="1" x14ac:dyDescent="0.3">
      <c r="C28" s="733" t="s">
        <v>198</v>
      </c>
      <c r="D28" s="733"/>
      <c r="E28" s="733">
        <v>1</v>
      </c>
      <c r="F28" s="425" t="s">
        <v>230</v>
      </c>
      <c r="G28" s="856"/>
      <c r="H28" s="857"/>
      <c r="I28" s="857"/>
      <c r="J28" s="857"/>
      <c r="K28" s="857"/>
      <c r="L28" s="857"/>
      <c r="M28" s="857"/>
      <c r="N28" s="857"/>
      <c r="O28" s="857"/>
      <c r="P28" s="857"/>
      <c r="Q28" s="858"/>
    </row>
    <row r="29" spans="3:17" ht="42" customHeight="1" outlineLevel="1" thickTop="1" thickBot="1" x14ac:dyDescent="0.3">
      <c r="C29" s="733"/>
      <c r="D29" s="733"/>
      <c r="E29" s="733"/>
      <c r="F29" s="426" t="s">
        <v>229</v>
      </c>
      <c r="G29" s="850"/>
      <c r="H29" s="850"/>
      <c r="I29" s="850"/>
      <c r="J29" s="850"/>
      <c r="K29" s="850"/>
      <c r="L29" s="850"/>
      <c r="M29" s="850"/>
      <c r="N29" s="850"/>
      <c r="O29" s="850"/>
      <c r="P29" s="850"/>
      <c r="Q29" s="850"/>
    </row>
    <row r="30" spans="3:17" ht="24" customHeight="1" outlineLevel="1" thickTop="1" thickBot="1" x14ac:dyDescent="0.3">
      <c r="C30" s="733"/>
      <c r="D30" s="733"/>
      <c r="E30" s="733">
        <v>2</v>
      </c>
      <c r="F30" s="425" t="s">
        <v>230</v>
      </c>
      <c r="G30" s="850"/>
      <c r="H30" s="850"/>
      <c r="I30" s="850"/>
      <c r="J30" s="850"/>
      <c r="K30" s="850"/>
      <c r="L30" s="850"/>
      <c r="M30" s="850"/>
      <c r="N30" s="850"/>
      <c r="O30" s="850"/>
      <c r="P30" s="850"/>
      <c r="Q30" s="850"/>
    </row>
    <row r="31" spans="3:17" ht="42" customHeight="1" outlineLevel="1" thickTop="1" thickBot="1" x14ac:dyDescent="0.3">
      <c r="C31" s="733"/>
      <c r="D31" s="733"/>
      <c r="E31" s="733"/>
      <c r="F31" s="426" t="s">
        <v>229</v>
      </c>
      <c r="G31" s="850"/>
      <c r="H31" s="850"/>
      <c r="I31" s="850"/>
      <c r="J31" s="850"/>
      <c r="K31" s="850"/>
      <c r="L31" s="850"/>
      <c r="M31" s="850"/>
      <c r="N31" s="850"/>
      <c r="O31" s="850"/>
      <c r="P31" s="850"/>
      <c r="Q31" s="850"/>
    </row>
    <row r="32" spans="3:17" ht="21" customHeight="1" outlineLevel="1" thickTop="1" thickBot="1" x14ac:dyDescent="0.3">
      <c r="C32" s="733"/>
      <c r="D32" s="733"/>
      <c r="E32" s="733">
        <v>3</v>
      </c>
      <c r="F32" s="425" t="s">
        <v>230</v>
      </c>
      <c r="G32" s="850"/>
      <c r="H32" s="850"/>
      <c r="I32" s="850"/>
      <c r="J32" s="850"/>
      <c r="K32" s="850"/>
      <c r="L32" s="850"/>
      <c r="M32" s="850"/>
      <c r="N32" s="850"/>
      <c r="O32" s="850"/>
      <c r="P32" s="850"/>
      <c r="Q32" s="850"/>
    </row>
    <row r="33" spans="3:27" ht="42" customHeight="1" outlineLevel="1" thickTop="1" thickBot="1" x14ac:dyDescent="0.3">
      <c r="C33" s="733"/>
      <c r="D33" s="733"/>
      <c r="E33" s="733"/>
      <c r="F33" s="426" t="s">
        <v>229</v>
      </c>
      <c r="G33" s="850"/>
      <c r="H33" s="850"/>
      <c r="I33" s="850"/>
      <c r="J33" s="850"/>
      <c r="K33" s="850"/>
      <c r="L33" s="850"/>
      <c r="M33" s="850"/>
      <c r="N33" s="850"/>
      <c r="O33" s="850"/>
      <c r="P33" s="850"/>
      <c r="Q33" s="850"/>
    </row>
    <row r="34" spans="3:27" ht="18" outlineLevel="1" thickTop="1" thickBot="1" x14ac:dyDescent="0.3">
      <c r="C34" s="733"/>
      <c r="D34" s="733"/>
      <c r="E34" s="733">
        <v>4</v>
      </c>
      <c r="F34" s="425" t="s">
        <v>230</v>
      </c>
      <c r="G34" s="850"/>
      <c r="H34" s="850"/>
      <c r="I34" s="850"/>
      <c r="J34" s="850"/>
      <c r="K34" s="850"/>
      <c r="L34" s="850"/>
      <c r="M34" s="850"/>
      <c r="N34" s="850"/>
      <c r="O34" s="850"/>
      <c r="P34" s="850"/>
      <c r="Q34" s="850"/>
    </row>
    <row r="35" spans="3:27" ht="48.75" customHeight="1" outlineLevel="1" thickTop="1" thickBot="1" x14ac:dyDescent="0.3">
      <c r="C35" s="733"/>
      <c r="D35" s="733"/>
      <c r="E35" s="733"/>
      <c r="F35" s="426" t="s">
        <v>229</v>
      </c>
      <c r="G35" s="850"/>
      <c r="H35" s="850"/>
      <c r="I35" s="850"/>
      <c r="J35" s="850"/>
      <c r="K35" s="850"/>
      <c r="L35" s="850"/>
      <c r="M35" s="850"/>
      <c r="N35" s="850"/>
      <c r="O35" s="850"/>
      <c r="P35" s="850"/>
      <c r="Q35" s="850"/>
    </row>
    <row r="36" spans="3:27" s="217" customFormat="1" ht="44.25" customHeight="1" outlineLevel="1" thickTop="1" x14ac:dyDescent="0.25">
      <c r="C36" s="247"/>
      <c r="D36" s="453" t="s">
        <v>724</v>
      </c>
      <c r="E36" s="247"/>
      <c r="F36" s="247"/>
      <c r="G36" s="247"/>
      <c r="P36" s="247"/>
      <c r="Q36" s="247"/>
    </row>
    <row r="37" spans="3:27" s="217" customFormat="1" ht="36.75" customHeight="1" outlineLevel="1" thickBot="1" x14ac:dyDescent="0.3">
      <c r="C37" s="851" t="s">
        <v>668</v>
      </c>
      <c r="D37" s="851"/>
      <c r="E37" s="851"/>
      <c r="F37" s="851"/>
      <c r="G37" s="851"/>
      <c r="H37" s="851"/>
      <c r="I37" s="851"/>
      <c r="J37" s="851"/>
      <c r="K37" s="851"/>
      <c r="L37" s="851"/>
      <c r="M37" s="851"/>
      <c r="N37" s="851"/>
      <c r="O37" s="851"/>
      <c r="P37" s="851"/>
      <c r="Q37" s="851"/>
      <c r="W37" s="217" t="s">
        <v>21</v>
      </c>
      <c r="Y37" s="217" t="s">
        <v>24</v>
      </c>
      <c r="AA37" s="217" t="s">
        <v>40</v>
      </c>
    </row>
    <row r="38" spans="3:27" s="217" customFormat="1" ht="24.75" customHeight="1" outlineLevel="1" thickTop="1" thickBot="1" x14ac:dyDescent="0.35">
      <c r="C38" s="733" t="s">
        <v>102</v>
      </c>
      <c r="D38" s="733"/>
      <c r="E38" s="733"/>
      <c r="F38" s="733"/>
      <c r="G38" s="733"/>
      <c r="H38" s="733"/>
      <c r="I38" s="733"/>
      <c r="J38" s="733"/>
      <c r="K38" s="733"/>
      <c r="L38" s="733"/>
      <c r="M38" s="733"/>
      <c r="N38" s="733"/>
      <c r="O38" s="733"/>
      <c r="P38" s="733"/>
      <c r="Q38" s="733"/>
      <c r="U38" s="217" t="s">
        <v>79</v>
      </c>
      <c r="W38" s="248" t="s">
        <v>28</v>
      </c>
      <c r="X38" s="249"/>
      <c r="Y38" s="250" t="s">
        <v>26</v>
      </c>
      <c r="Z38" s="249"/>
      <c r="AA38" s="248" t="s">
        <v>32</v>
      </c>
    </row>
    <row r="39" spans="3:27" s="217" customFormat="1" ht="21.75" customHeight="1" outlineLevel="1" thickTop="1" thickBot="1" x14ac:dyDescent="0.35">
      <c r="C39" s="733" t="s">
        <v>645</v>
      </c>
      <c r="D39" s="733"/>
      <c r="E39" s="733"/>
      <c r="F39" s="733"/>
      <c r="G39" s="733"/>
      <c r="H39" s="733" t="s">
        <v>662</v>
      </c>
      <c r="I39" s="733"/>
      <c r="J39" s="733"/>
      <c r="K39" s="733"/>
      <c r="L39" s="733" t="s">
        <v>661</v>
      </c>
      <c r="M39" s="733"/>
      <c r="N39" s="733"/>
      <c r="O39" s="733"/>
      <c r="P39" s="733"/>
      <c r="Q39" s="733"/>
      <c r="U39" s="217" t="s">
        <v>660</v>
      </c>
      <c r="W39" s="248"/>
      <c r="X39" s="249"/>
      <c r="Y39" s="250"/>
      <c r="Z39" s="249"/>
      <c r="AA39" s="248"/>
    </row>
    <row r="40" spans="3:27" s="217" customFormat="1" ht="48.75" customHeight="1" outlineLevel="1" thickTop="1" thickBot="1" x14ac:dyDescent="0.35">
      <c r="C40" s="855"/>
      <c r="D40" s="855"/>
      <c r="E40" s="855"/>
      <c r="F40" s="855"/>
      <c r="G40" s="855"/>
      <c r="H40" s="854"/>
      <c r="I40" s="854"/>
      <c r="J40" s="854"/>
      <c r="K40" s="854"/>
      <c r="L40" s="786"/>
      <c r="M40" s="786"/>
      <c r="N40" s="786"/>
      <c r="O40" s="786"/>
      <c r="P40" s="786"/>
      <c r="Q40" s="786"/>
      <c r="W40" s="248" t="s">
        <v>29</v>
      </c>
      <c r="X40" s="249"/>
      <c r="Y40" s="250" t="s">
        <v>25</v>
      </c>
      <c r="Z40" s="249"/>
      <c r="AA40" s="250" t="s">
        <v>33</v>
      </c>
    </row>
    <row r="41" spans="3:27" s="217" customFormat="1" ht="48.75" customHeight="1" outlineLevel="1" thickTop="1" thickBot="1" x14ac:dyDescent="0.35">
      <c r="C41" s="855"/>
      <c r="D41" s="855"/>
      <c r="E41" s="855"/>
      <c r="F41" s="855"/>
      <c r="G41" s="855"/>
      <c r="H41" s="854"/>
      <c r="I41" s="854"/>
      <c r="J41" s="854"/>
      <c r="K41" s="854"/>
      <c r="L41" s="786"/>
      <c r="M41" s="786"/>
      <c r="N41" s="786"/>
      <c r="O41" s="786"/>
      <c r="P41" s="786"/>
      <c r="Q41" s="786"/>
      <c r="W41" s="248"/>
      <c r="X41" s="249"/>
      <c r="Y41" s="454"/>
      <c r="Z41" s="249"/>
      <c r="AA41" s="250"/>
    </row>
    <row r="42" spans="3:27" s="217" customFormat="1" ht="54" customHeight="1" outlineLevel="1" thickTop="1" thickBot="1" x14ac:dyDescent="0.35">
      <c r="C42" s="843" t="s">
        <v>725</v>
      </c>
      <c r="D42" s="844"/>
      <c r="E42" s="844"/>
      <c r="F42" s="844"/>
      <c r="G42" s="845"/>
      <c r="H42" s="786"/>
      <c r="I42" s="786"/>
      <c r="J42" s="786"/>
      <c r="K42" s="786"/>
      <c r="L42" s="786"/>
      <c r="M42" s="786"/>
      <c r="N42" s="786"/>
      <c r="O42" s="786"/>
      <c r="P42" s="786"/>
      <c r="Q42" s="786"/>
      <c r="W42" s="248" t="s">
        <v>31</v>
      </c>
      <c r="X42" s="249"/>
      <c r="Z42" s="249"/>
      <c r="AA42" s="250" t="s">
        <v>35</v>
      </c>
    </row>
    <row r="43" spans="3:27" s="217" customFormat="1" ht="26.25" customHeight="1" outlineLevel="1" thickTop="1" x14ac:dyDescent="0.3">
      <c r="D43" s="205"/>
      <c r="X43" s="249"/>
      <c r="Y43" s="249"/>
      <c r="Z43" s="249"/>
      <c r="AA43" s="250" t="s">
        <v>36</v>
      </c>
    </row>
    <row r="44" spans="3:27" s="217" customFormat="1" ht="23.25" customHeight="1" outlineLevel="1" x14ac:dyDescent="0.3">
      <c r="C44" s="728" t="s">
        <v>667</v>
      </c>
      <c r="D44" s="728"/>
      <c r="E44" s="728"/>
      <c r="F44" s="728"/>
      <c r="G44" s="728"/>
      <c r="H44" s="728"/>
      <c r="I44" s="728"/>
      <c r="J44" s="728"/>
      <c r="K44" s="728"/>
      <c r="L44" s="728"/>
      <c r="M44" s="728"/>
      <c r="N44" s="728"/>
      <c r="O44" s="728"/>
      <c r="P44" s="728"/>
      <c r="Q44" s="728"/>
      <c r="AA44" s="250" t="s">
        <v>37</v>
      </c>
    </row>
    <row r="45" spans="3:27" s="217" customFormat="1" ht="6.75" customHeight="1" outlineLevel="1" thickBot="1" x14ac:dyDescent="0.35">
      <c r="AA45" s="250" t="s">
        <v>38</v>
      </c>
    </row>
    <row r="46" spans="3:27" s="217" customFormat="1" ht="27" customHeight="1" outlineLevel="1" thickTop="1" thickBot="1" x14ac:dyDescent="0.35">
      <c r="C46" s="733" t="s">
        <v>137</v>
      </c>
      <c r="D46" s="733"/>
      <c r="E46" s="733"/>
      <c r="F46" s="733"/>
      <c r="G46" s="733"/>
      <c r="H46" s="733"/>
      <c r="I46" s="733"/>
      <c r="J46" s="733"/>
      <c r="K46" s="733"/>
      <c r="L46" s="733"/>
      <c r="M46" s="733"/>
      <c r="N46" s="733"/>
      <c r="O46" s="733"/>
      <c r="P46" s="733"/>
      <c r="Q46" s="733"/>
      <c r="AA46" s="250" t="s">
        <v>39</v>
      </c>
    </row>
    <row r="47" spans="3:27" s="217" customFormat="1" ht="24" customHeight="1" outlineLevel="1" thickTop="1" thickBot="1" x14ac:dyDescent="0.35">
      <c r="C47" s="846" t="s">
        <v>139</v>
      </c>
      <c r="D47" s="846"/>
      <c r="E47" s="846"/>
      <c r="F47" s="846"/>
      <c r="G47" s="846"/>
      <c r="H47" s="846" t="s">
        <v>158</v>
      </c>
      <c r="I47" s="846"/>
      <c r="J47" s="846" t="s">
        <v>22</v>
      </c>
      <c r="K47" s="846"/>
      <c r="L47" s="846" t="s">
        <v>23</v>
      </c>
      <c r="M47" s="846"/>
      <c r="N47" s="846"/>
      <c r="O47" s="846"/>
      <c r="P47" s="846"/>
      <c r="Q47" s="846"/>
      <c r="AA47" s="250" t="s">
        <v>41</v>
      </c>
    </row>
    <row r="48" spans="3:27" s="217" customFormat="1" ht="48" customHeight="1" outlineLevel="1" thickTop="1" thickBot="1" x14ac:dyDescent="0.3">
      <c r="C48" s="846" t="s">
        <v>141</v>
      </c>
      <c r="D48" s="846"/>
      <c r="E48" s="846"/>
      <c r="F48" s="846"/>
      <c r="G48" s="846"/>
      <c r="H48" s="860"/>
      <c r="I48" s="860"/>
      <c r="J48" s="848"/>
      <c r="K48" s="848"/>
      <c r="L48" s="860"/>
      <c r="M48" s="860"/>
      <c r="N48" s="860"/>
      <c r="O48" s="860"/>
      <c r="P48" s="860"/>
      <c r="Q48" s="860"/>
    </row>
    <row r="49" spans="3:26" s="217" customFormat="1" ht="48" customHeight="1" outlineLevel="1" thickTop="1" thickBot="1" x14ac:dyDescent="0.3">
      <c r="C49" s="846" t="s">
        <v>138</v>
      </c>
      <c r="D49" s="846"/>
      <c r="E49" s="846"/>
      <c r="F49" s="846"/>
      <c r="G49" s="846"/>
      <c r="H49" s="847"/>
      <c r="I49" s="860"/>
      <c r="J49" s="848"/>
      <c r="K49" s="848"/>
      <c r="L49" s="847"/>
      <c r="M49" s="847"/>
      <c r="N49" s="847"/>
      <c r="O49" s="847"/>
      <c r="P49" s="847"/>
      <c r="Q49" s="847"/>
    </row>
    <row r="50" spans="3:26" s="217" customFormat="1" ht="48" customHeight="1" outlineLevel="1" thickTop="1" thickBot="1" x14ac:dyDescent="0.3">
      <c r="C50" s="846" t="s">
        <v>140</v>
      </c>
      <c r="D50" s="846"/>
      <c r="E50" s="846"/>
      <c r="F50" s="846"/>
      <c r="G50" s="846"/>
      <c r="H50" s="847"/>
      <c r="I50" s="847"/>
      <c r="J50" s="848"/>
      <c r="K50" s="848"/>
      <c r="L50" s="847"/>
      <c r="M50" s="847"/>
      <c r="N50" s="847"/>
      <c r="O50" s="847"/>
      <c r="P50" s="847"/>
      <c r="Q50" s="847"/>
    </row>
    <row r="51" spans="3:26" s="217" customFormat="1" ht="15.75" outlineLevel="1" thickTop="1" x14ac:dyDescent="0.25">
      <c r="D51" s="205"/>
      <c r="X51" s="249"/>
      <c r="Y51" s="249"/>
      <c r="Z51" s="249"/>
    </row>
    <row r="52" spans="3:26" s="217" customFormat="1" outlineLevel="1" x14ac:dyDescent="0.25">
      <c r="D52" s="205"/>
      <c r="X52" s="249"/>
      <c r="Y52" s="249"/>
      <c r="Z52" s="249"/>
    </row>
    <row r="53" spans="3:26" ht="21.75" customHeight="1" outlineLevel="1" x14ac:dyDescent="0.25">
      <c r="C53" s="728" t="s">
        <v>719</v>
      </c>
      <c r="D53" s="728"/>
      <c r="E53" s="728"/>
      <c r="F53" s="728"/>
      <c r="G53" s="728"/>
      <c r="H53" s="728"/>
      <c r="I53" s="728"/>
      <c r="J53" s="728"/>
      <c r="K53" s="728"/>
      <c r="L53" s="728"/>
      <c r="M53" s="728"/>
      <c r="N53" s="728"/>
      <c r="O53" s="728"/>
      <c r="P53" s="728"/>
      <c r="Q53" s="728"/>
    </row>
    <row r="54" spans="3:26" ht="6" customHeight="1" outlineLevel="1" thickBot="1" x14ac:dyDescent="0.3">
      <c r="C54" s="217"/>
      <c r="D54" s="217"/>
      <c r="E54" s="217"/>
      <c r="F54" s="217"/>
      <c r="G54" s="217"/>
      <c r="H54" s="217"/>
      <c r="I54" s="217"/>
      <c r="J54" s="217"/>
      <c r="K54" s="217"/>
      <c r="L54" s="217"/>
      <c r="M54" s="217"/>
      <c r="N54" s="217"/>
      <c r="O54" s="217"/>
      <c r="P54" s="217"/>
      <c r="Q54" s="217"/>
    </row>
    <row r="55" spans="3:26" ht="25.5" customHeight="1" outlineLevel="1" thickTop="1" thickBot="1" x14ac:dyDescent="0.3">
      <c r="C55" s="733" t="s">
        <v>99</v>
      </c>
      <c r="D55" s="733"/>
      <c r="E55" s="733"/>
      <c r="F55" s="733"/>
      <c r="G55" s="733"/>
      <c r="H55" s="733"/>
      <c r="I55" s="733"/>
      <c r="J55" s="733"/>
      <c r="K55" s="733"/>
      <c r="L55" s="733"/>
      <c r="M55" s="733"/>
      <c r="N55" s="733"/>
      <c r="O55" s="733"/>
      <c r="P55" s="733"/>
      <c r="Q55" s="733"/>
    </row>
    <row r="56" spans="3:26" ht="11.25" customHeight="1" outlineLevel="1" thickTop="1" thickBot="1" x14ac:dyDescent="0.3">
      <c r="C56" s="733" t="s">
        <v>720</v>
      </c>
      <c r="D56" s="733"/>
      <c r="E56" s="733"/>
      <c r="F56" s="733"/>
      <c r="G56" s="733"/>
      <c r="H56" s="733"/>
      <c r="I56" s="733"/>
      <c r="J56" s="733" t="s">
        <v>721</v>
      </c>
      <c r="K56" s="733"/>
      <c r="L56" s="733"/>
      <c r="M56" s="733"/>
      <c r="N56" s="733"/>
      <c r="O56" s="733"/>
      <c r="P56" s="733"/>
      <c r="Q56" s="733"/>
    </row>
    <row r="57" spans="3:26" ht="14.25" customHeight="1" outlineLevel="1" thickTop="1" thickBot="1" x14ac:dyDescent="0.3">
      <c r="C57" s="733"/>
      <c r="D57" s="733"/>
      <c r="E57" s="733"/>
      <c r="F57" s="733"/>
      <c r="G57" s="733"/>
      <c r="H57" s="733"/>
      <c r="I57" s="733"/>
      <c r="J57" s="733"/>
      <c r="K57" s="733"/>
      <c r="L57" s="733"/>
      <c r="M57" s="733"/>
      <c r="N57" s="733"/>
      <c r="O57" s="733"/>
      <c r="P57" s="733"/>
      <c r="Q57" s="733"/>
    </row>
    <row r="58" spans="3:26" ht="57" customHeight="1" outlineLevel="1" thickTop="1" thickBot="1" x14ac:dyDescent="0.3">
      <c r="C58" s="855"/>
      <c r="D58" s="855"/>
      <c r="E58" s="855"/>
      <c r="F58" s="855"/>
      <c r="G58" s="855"/>
      <c r="H58" s="855"/>
      <c r="I58" s="855"/>
      <c r="J58" s="859"/>
      <c r="K58" s="859"/>
      <c r="L58" s="859"/>
      <c r="M58" s="859"/>
      <c r="N58" s="859"/>
      <c r="O58" s="859"/>
      <c r="P58" s="859"/>
      <c r="Q58" s="859"/>
    </row>
    <row r="59" spans="3:26" ht="57" customHeight="1" outlineLevel="1" thickTop="1" thickBot="1" x14ac:dyDescent="0.3">
      <c r="C59" s="855"/>
      <c r="D59" s="855"/>
      <c r="E59" s="855"/>
      <c r="F59" s="855"/>
      <c r="G59" s="855"/>
      <c r="H59" s="855"/>
      <c r="I59" s="855"/>
      <c r="J59" s="859"/>
      <c r="K59" s="859"/>
      <c r="L59" s="859"/>
      <c r="M59" s="859"/>
      <c r="N59" s="859"/>
      <c r="O59" s="859"/>
      <c r="P59" s="859"/>
      <c r="Q59" s="859"/>
    </row>
    <row r="60" spans="3:26" ht="57" customHeight="1" outlineLevel="1" thickTop="1" thickBot="1" x14ac:dyDescent="0.3">
      <c r="C60" s="855"/>
      <c r="D60" s="855"/>
      <c r="E60" s="855"/>
      <c r="F60" s="855"/>
      <c r="G60" s="855"/>
      <c r="H60" s="855"/>
      <c r="I60" s="855"/>
      <c r="J60" s="859"/>
      <c r="K60" s="859"/>
      <c r="L60" s="859"/>
      <c r="M60" s="859"/>
      <c r="N60" s="859"/>
      <c r="O60" s="859"/>
      <c r="P60" s="859"/>
      <c r="Q60" s="859"/>
    </row>
    <row r="61" spans="3:26" ht="57" customHeight="1" outlineLevel="1" thickTop="1" thickBot="1" x14ac:dyDescent="0.3">
      <c r="C61" s="855"/>
      <c r="D61" s="855"/>
      <c r="E61" s="855"/>
      <c r="F61" s="855"/>
      <c r="G61" s="855"/>
      <c r="H61" s="855"/>
      <c r="I61" s="855"/>
      <c r="J61" s="859"/>
      <c r="K61" s="859"/>
      <c r="L61" s="859"/>
      <c r="M61" s="859"/>
      <c r="N61" s="859"/>
      <c r="O61" s="859"/>
      <c r="P61" s="859"/>
      <c r="Q61" s="859"/>
    </row>
    <row r="62" spans="3:26" ht="57" customHeight="1" outlineLevel="1" thickTop="1" thickBot="1" x14ac:dyDescent="0.3">
      <c r="C62" s="855"/>
      <c r="D62" s="855"/>
      <c r="E62" s="855"/>
      <c r="F62" s="855"/>
      <c r="G62" s="855"/>
      <c r="H62" s="855"/>
      <c r="I62" s="855"/>
      <c r="J62" s="859"/>
      <c r="K62" s="859"/>
      <c r="L62" s="859"/>
      <c r="M62" s="859"/>
      <c r="N62" s="859"/>
      <c r="O62" s="859"/>
      <c r="P62" s="859"/>
      <c r="Q62" s="859"/>
    </row>
    <row r="63" spans="3:26" ht="25.5" customHeight="1" outlineLevel="1" thickTop="1" x14ac:dyDescent="0.25">
      <c r="C63" s="217"/>
      <c r="D63" s="453" t="s">
        <v>98</v>
      </c>
      <c r="E63" s="251"/>
      <c r="F63" s="251"/>
      <c r="G63" s="252"/>
      <c r="H63" s="252"/>
      <c r="I63" s="253"/>
      <c r="J63" s="254"/>
      <c r="K63" s="254"/>
      <c r="L63" s="254"/>
      <c r="M63" s="254"/>
      <c r="N63" s="255"/>
      <c r="O63" s="255"/>
      <c r="P63" s="217"/>
      <c r="Q63" s="217"/>
    </row>
    <row r="64" spans="3:26" ht="14.25" customHeight="1" outlineLevel="1" x14ac:dyDescent="0.25">
      <c r="C64" s="217"/>
      <c r="D64" s="251"/>
      <c r="E64" s="251"/>
      <c r="F64" s="251"/>
      <c r="G64" s="252"/>
      <c r="H64" s="252"/>
      <c r="I64" s="253"/>
      <c r="J64" s="254"/>
      <c r="K64" s="254"/>
      <c r="L64" s="254"/>
      <c r="M64" s="254"/>
      <c r="N64" s="255"/>
      <c r="O64" s="255"/>
      <c r="P64" s="217"/>
      <c r="Q64" s="217"/>
    </row>
    <row r="65" spans="3:20" ht="24" customHeight="1" outlineLevel="1" x14ac:dyDescent="0.25">
      <c r="C65" s="728" t="s">
        <v>722</v>
      </c>
      <c r="D65" s="728"/>
      <c r="E65" s="728"/>
      <c r="F65" s="728"/>
      <c r="G65" s="728"/>
      <c r="H65" s="728"/>
      <c r="I65" s="728"/>
      <c r="J65" s="728"/>
      <c r="K65" s="728"/>
      <c r="L65" s="728"/>
      <c r="M65" s="728"/>
      <c r="N65" s="728"/>
      <c r="O65" s="728"/>
      <c r="P65" s="728"/>
      <c r="Q65" s="728"/>
    </row>
    <row r="66" spans="3:20" ht="9.75" customHeight="1" outlineLevel="1" thickBot="1" x14ac:dyDescent="0.3">
      <c r="C66" s="217"/>
      <c r="D66" s="217"/>
      <c r="E66" s="217"/>
      <c r="F66" s="217"/>
      <c r="G66" s="217"/>
      <c r="H66" s="217"/>
      <c r="I66" s="217"/>
      <c r="J66" s="217"/>
      <c r="K66" s="217"/>
      <c r="L66" s="217"/>
      <c r="M66" s="217"/>
      <c r="N66" s="217"/>
      <c r="O66" s="217"/>
      <c r="P66" s="217"/>
      <c r="Q66" s="217"/>
    </row>
    <row r="67" spans="3:20" ht="25.5" customHeight="1" outlineLevel="1" thickTop="1" thickBot="1" x14ac:dyDescent="0.3">
      <c r="C67" s="865" t="s">
        <v>372</v>
      </c>
      <c r="D67" s="865"/>
      <c r="E67" s="865"/>
      <c r="F67" s="865"/>
      <c r="G67" s="865"/>
      <c r="H67" s="865"/>
      <c r="I67" s="865"/>
      <c r="J67" s="865"/>
      <c r="K67" s="865"/>
      <c r="L67" s="865"/>
      <c r="M67" s="865"/>
      <c r="N67" s="865"/>
      <c r="O67" s="865"/>
      <c r="P67" s="865"/>
      <c r="Q67" s="865"/>
      <c r="R67" s="217"/>
    </row>
    <row r="68" spans="3:20" ht="21.75" customHeight="1" outlineLevel="1" thickTop="1" thickBot="1" x14ac:dyDescent="0.3">
      <c r="C68" s="853" t="s">
        <v>174</v>
      </c>
      <c r="D68" s="853"/>
      <c r="E68" s="853" t="s">
        <v>635</v>
      </c>
      <c r="F68" s="853"/>
      <c r="G68" s="853" t="s">
        <v>175</v>
      </c>
      <c r="H68" s="853"/>
      <c r="I68" s="853"/>
      <c r="J68" s="853" t="s">
        <v>176</v>
      </c>
      <c r="K68" s="853"/>
      <c r="L68" s="853"/>
      <c r="M68" s="853"/>
      <c r="N68" s="853"/>
      <c r="O68" s="853"/>
      <c r="P68" s="853"/>
      <c r="Q68" s="853"/>
    </row>
    <row r="69" spans="3:20" ht="16.5" outlineLevel="1" thickTop="1" thickBot="1" x14ac:dyDescent="0.3">
      <c r="C69" s="853"/>
      <c r="D69" s="853"/>
      <c r="E69" s="853"/>
      <c r="F69" s="853"/>
      <c r="G69" s="431" t="s">
        <v>44</v>
      </c>
      <c r="H69" s="431" t="s">
        <v>43</v>
      </c>
      <c r="I69" s="431" t="s">
        <v>42</v>
      </c>
      <c r="J69" s="853"/>
      <c r="K69" s="853"/>
      <c r="L69" s="853"/>
      <c r="M69" s="853"/>
      <c r="N69" s="853"/>
      <c r="O69" s="853"/>
      <c r="P69" s="853"/>
      <c r="Q69" s="853"/>
    </row>
    <row r="70" spans="3:20" ht="34.5" customHeight="1" outlineLevel="1" thickTop="1" thickBot="1" x14ac:dyDescent="0.3">
      <c r="C70" s="853" t="s">
        <v>48</v>
      </c>
      <c r="D70" s="853"/>
      <c r="E70" s="829"/>
      <c r="F70" s="829"/>
      <c r="G70" s="428"/>
      <c r="H70" s="429"/>
      <c r="I70" s="429"/>
      <c r="J70" s="829"/>
      <c r="K70" s="829"/>
      <c r="L70" s="829"/>
      <c r="M70" s="829"/>
      <c r="N70" s="829"/>
      <c r="O70" s="829"/>
      <c r="P70" s="829"/>
      <c r="Q70" s="829"/>
    </row>
    <row r="71" spans="3:20" ht="34.5" customHeight="1" outlineLevel="1" thickTop="1" thickBot="1" x14ac:dyDescent="0.3">
      <c r="C71" s="853"/>
      <c r="D71" s="853"/>
      <c r="E71" s="829"/>
      <c r="F71" s="829"/>
      <c r="G71" s="428"/>
      <c r="H71" s="429"/>
      <c r="I71" s="429"/>
      <c r="J71" s="829"/>
      <c r="K71" s="829"/>
      <c r="L71" s="829"/>
      <c r="M71" s="829"/>
      <c r="N71" s="829"/>
      <c r="O71" s="829"/>
      <c r="P71" s="829"/>
      <c r="Q71" s="829"/>
    </row>
    <row r="72" spans="3:20" ht="34.5" customHeight="1" outlineLevel="1" thickTop="1" thickBot="1" x14ac:dyDescent="0.3">
      <c r="C72" s="853"/>
      <c r="D72" s="853"/>
      <c r="E72" s="829"/>
      <c r="F72" s="829"/>
      <c r="G72" s="428"/>
      <c r="H72" s="429"/>
      <c r="I72" s="429"/>
      <c r="J72" s="829"/>
      <c r="K72" s="829"/>
      <c r="L72" s="829"/>
      <c r="M72" s="829"/>
      <c r="N72" s="829"/>
      <c r="O72" s="829"/>
      <c r="P72" s="829"/>
      <c r="Q72" s="829"/>
    </row>
    <row r="73" spans="3:20" ht="34.5" customHeight="1" outlineLevel="1" thickTop="1" thickBot="1" x14ac:dyDescent="0.3">
      <c r="C73" s="853" t="s">
        <v>118</v>
      </c>
      <c r="D73" s="853"/>
      <c r="E73" s="829"/>
      <c r="F73" s="829"/>
      <c r="G73" s="428"/>
      <c r="H73" s="427"/>
      <c r="I73" s="429"/>
      <c r="J73" s="829"/>
      <c r="K73" s="829"/>
      <c r="L73" s="829"/>
      <c r="M73" s="829"/>
      <c r="N73" s="829"/>
      <c r="O73" s="829"/>
      <c r="P73" s="829"/>
      <c r="Q73" s="829"/>
    </row>
    <row r="74" spans="3:20" ht="34.5" customHeight="1" outlineLevel="1" thickTop="1" thickBot="1" x14ac:dyDescent="0.3">
      <c r="C74" s="853"/>
      <c r="D74" s="853"/>
      <c r="E74" s="829"/>
      <c r="F74" s="829"/>
      <c r="G74" s="428"/>
      <c r="H74" s="427"/>
      <c r="I74" s="429"/>
      <c r="J74" s="829"/>
      <c r="K74" s="829"/>
      <c r="L74" s="829"/>
      <c r="M74" s="829"/>
      <c r="N74" s="829"/>
      <c r="O74" s="829"/>
      <c r="P74" s="829"/>
      <c r="Q74" s="829"/>
    </row>
    <row r="75" spans="3:20" ht="34.5" customHeight="1" outlineLevel="1" thickTop="1" thickBot="1" x14ac:dyDescent="0.3">
      <c r="C75" s="853"/>
      <c r="D75" s="853"/>
      <c r="E75" s="829"/>
      <c r="F75" s="829"/>
      <c r="G75" s="428"/>
      <c r="H75" s="427"/>
      <c r="I75" s="429"/>
      <c r="J75" s="829"/>
      <c r="K75" s="829"/>
      <c r="L75" s="829"/>
      <c r="M75" s="829"/>
      <c r="N75" s="829"/>
      <c r="O75" s="829"/>
      <c r="P75" s="829"/>
      <c r="Q75" s="829"/>
    </row>
    <row r="76" spans="3:20" ht="34.5" customHeight="1" outlineLevel="1" thickTop="1" thickBot="1" x14ac:dyDescent="0.3">
      <c r="C76" s="853" t="s">
        <v>47</v>
      </c>
      <c r="D76" s="853"/>
      <c r="E76" s="829"/>
      <c r="F76" s="829"/>
      <c r="G76" s="428"/>
      <c r="H76" s="427"/>
      <c r="I76" s="427"/>
      <c r="J76" s="829"/>
      <c r="K76" s="829"/>
      <c r="L76" s="829"/>
      <c r="M76" s="829"/>
      <c r="N76" s="829"/>
      <c r="O76" s="829"/>
      <c r="P76" s="829"/>
      <c r="Q76" s="829"/>
    </row>
    <row r="77" spans="3:20" s="217" customFormat="1" ht="34.5" customHeight="1" outlineLevel="1" thickTop="1" thickBot="1" x14ac:dyDescent="0.3">
      <c r="C77" s="853"/>
      <c r="D77" s="853"/>
      <c r="E77" s="829"/>
      <c r="F77" s="829"/>
      <c r="G77" s="428"/>
      <c r="H77" s="427"/>
      <c r="I77" s="427"/>
      <c r="J77" s="829"/>
      <c r="K77" s="829"/>
      <c r="L77" s="829"/>
      <c r="M77" s="829"/>
      <c r="N77" s="829"/>
      <c r="O77" s="829"/>
      <c r="P77" s="829"/>
      <c r="Q77" s="829"/>
    </row>
    <row r="78" spans="3:20" ht="34.5" customHeight="1" outlineLevel="1" thickTop="1" thickBot="1" x14ac:dyDescent="0.3">
      <c r="C78" s="853"/>
      <c r="D78" s="853"/>
      <c r="E78" s="829"/>
      <c r="F78" s="829"/>
      <c r="G78" s="428"/>
      <c r="H78" s="427"/>
      <c r="I78" s="427"/>
      <c r="J78" s="829"/>
      <c r="K78" s="829"/>
      <c r="L78" s="829"/>
      <c r="M78" s="829"/>
      <c r="N78" s="829"/>
      <c r="O78" s="829"/>
      <c r="P78" s="829"/>
      <c r="Q78" s="829"/>
    </row>
    <row r="79" spans="3:20" s="217" customFormat="1" ht="35.25" customHeight="1" thickTop="1" x14ac:dyDescent="0.25">
      <c r="C79" s="852" t="s">
        <v>726</v>
      </c>
      <c r="D79" s="852"/>
      <c r="E79" s="852"/>
      <c r="F79" s="852"/>
      <c r="G79" s="852"/>
      <c r="H79" s="852"/>
      <c r="I79" s="852"/>
      <c r="J79" s="852"/>
      <c r="K79" s="852"/>
      <c r="L79" s="852"/>
      <c r="M79" s="852"/>
      <c r="N79" s="852"/>
      <c r="O79" s="852"/>
      <c r="P79" s="852"/>
      <c r="Q79" s="852"/>
      <c r="R79" s="218"/>
      <c r="S79" s="218"/>
      <c r="T79" s="218"/>
    </row>
    <row r="80" spans="3:20" ht="15.75" thickBot="1" x14ac:dyDescent="0.3">
      <c r="C80" s="221"/>
    </row>
    <row r="81" spans="3:17" s="217" customFormat="1" ht="40.5" customHeight="1" thickTop="1" thickBot="1" x14ac:dyDescent="0.3">
      <c r="C81" s="866" t="s">
        <v>664</v>
      </c>
      <c r="D81" s="867"/>
      <c r="E81" s="867"/>
      <c r="F81" s="867"/>
      <c r="G81" s="868"/>
      <c r="H81" s="869"/>
      <c r="I81" s="870"/>
      <c r="J81" s="870"/>
      <c r="K81" s="870"/>
      <c r="L81" s="870"/>
      <c r="M81" s="870"/>
      <c r="N81" s="870"/>
      <c r="O81" s="870"/>
      <c r="P81" s="870"/>
      <c r="Q81" s="871"/>
    </row>
    <row r="82" spans="3:17" ht="21.75" customHeight="1" thickTop="1" x14ac:dyDescent="0.25"/>
    <row r="83" spans="3:17" s="217" customFormat="1" ht="27" customHeight="1" outlineLevel="1" thickBot="1" x14ac:dyDescent="0.3">
      <c r="C83" s="872" t="s">
        <v>669</v>
      </c>
      <c r="D83" s="872"/>
      <c r="E83" s="872"/>
      <c r="F83" s="872"/>
      <c r="G83" s="872"/>
      <c r="H83" s="872"/>
      <c r="I83" s="872"/>
      <c r="J83" s="872"/>
      <c r="K83" s="872"/>
      <c r="L83" s="872"/>
      <c r="M83" s="872"/>
      <c r="N83" s="872"/>
      <c r="O83" s="872"/>
      <c r="P83" s="872"/>
      <c r="Q83" s="872"/>
    </row>
    <row r="84" spans="3:17" s="217" customFormat="1" ht="96" customHeight="1" outlineLevel="1" thickTop="1" thickBot="1" x14ac:dyDescent="0.3">
      <c r="C84" s="861" t="s">
        <v>670</v>
      </c>
      <c r="D84" s="862"/>
      <c r="E84" s="862"/>
      <c r="F84" s="862"/>
      <c r="G84" s="862"/>
      <c r="H84" s="862"/>
      <c r="I84" s="862"/>
      <c r="J84" s="862"/>
      <c r="K84" s="862"/>
      <c r="L84" s="862"/>
      <c r="M84" s="862"/>
      <c r="N84" s="862"/>
      <c r="O84" s="862"/>
      <c r="P84" s="862"/>
      <c r="Q84" s="863"/>
    </row>
    <row r="85" spans="3:17" s="217" customFormat="1" ht="27" customHeight="1" outlineLevel="1" thickTop="1" x14ac:dyDescent="0.25">
      <c r="C85" s="247"/>
      <c r="D85" s="247"/>
      <c r="E85" s="247"/>
      <c r="F85" s="247"/>
      <c r="G85" s="247"/>
      <c r="H85" s="247"/>
      <c r="I85" s="247"/>
      <c r="J85" s="247"/>
      <c r="K85" s="247"/>
      <c r="L85" s="247"/>
      <c r="M85" s="247"/>
      <c r="N85" s="247"/>
      <c r="O85" s="247"/>
      <c r="P85" s="247"/>
      <c r="Q85" s="247"/>
    </row>
    <row r="86" spans="3:17" s="217" customFormat="1" ht="27" customHeight="1" outlineLevel="1" thickBot="1" x14ac:dyDescent="0.3">
      <c r="C86" s="864" t="s">
        <v>666</v>
      </c>
      <c r="D86" s="864"/>
      <c r="E86" s="864"/>
      <c r="F86" s="864"/>
      <c r="G86" s="864"/>
      <c r="H86" s="864"/>
      <c r="I86" s="864"/>
      <c r="J86" s="864"/>
      <c r="K86" s="864"/>
      <c r="L86" s="864"/>
      <c r="M86" s="864"/>
      <c r="N86" s="864"/>
      <c r="O86" s="864"/>
      <c r="P86" s="864"/>
      <c r="Q86" s="864"/>
    </row>
    <row r="87" spans="3:17" ht="27.75" customHeight="1" outlineLevel="1" thickTop="1" thickBot="1" x14ac:dyDescent="0.3">
      <c r="C87" s="733" t="s">
        <v>227</v>
      </c>
      <c r="D87" s="733"/>
      <c r="E87" s="733"/>
      <c r="F87" s="733"/>
      <c r="G87" s="733"/>
      <c r="H87" s="733"/>
      <c r="I87" s="733"/>
      <c r="J87" s="733"/>
      <c r="K87" s="733"/>
      <c r="L87" s="733"/>
      <c r="M87" s="733"/>
      <c r="N87" s="733"/>
      <c r="O87" s="733"/>
      <c r="P87" s="733"/>
      <c r="Q87" s="733"/>
    </row>
    <row r="88" spans="3:17" ht="21.75" customHeight="1" outlineLevel="1" thickTop="1" thickBot="1" x14ac:dyDescent="0.3">
      <c r="C88" s="822" t="s">
        <v>197</v>
      </c>
      <c r="D88" s="822"/>
      <c r="E88" s="822"/>
      <c r="F88" s="733" t="s">
        <v>228</v>
      </c>
      <c r="G88" s="733"/>
      <c r="H88" s="733"/>
      <c r="I88" s="733"/>
      <c r="J88" s="733"/>
      <c r="K88" s="733"/>
      <c r="L88" s="733"/>
      <c r="M88" s="733"/>
      <c r="N88" s="733"/>
      <c r="O88" s="733"/>
      <c r="P88" s="733"/>
      <c r="Q88" s="733"/>
    </row>
    <row r="89" spans="3:17" ht="30" customHeight="1" outlineLevel="1" thickTop="1" thickBot="1" x14ac:dyDescent="0.3">
      <c r="C89" s="733" t="s">
        <v>248</v>
      </c>
      <c r="D89" s="733"/>
      <c r="E89" s="733"/>
      <c r="F89" s="849"/>
      <c r="G89" s="849"/>
      <c r="H89" s="849"/>
      <c r="I89" s="849"/>
      <c r="J89" s="849"/>
      <c r="K89" s="849"/>
      <c r="L89" s="849"/>
      <c r="M89" s="849"/>
      <c r="N89" s="849"/>
      <c r="O89" s="849"/>
      <c r="P89" s="849"/>
      <c r="Q89" s="849"/>
    </row>
    <row r="90" spans="3:17" ht="21" customHeight="1" outlineLevel="1" thickTop="1" thickBot="1" x14ac:dyDescent="0.3">
      <c r="C90" s="733" t="s">
        <v>198</v>
      </c>
      <c r="D90" s="733"/>
      <c r="E90" s="733">
        <v>1</v>
      </c>
      <c r="F90" s="425" t="s">
        <v>230</v>
      </c>
      <c r="G90" s="850"/>
      <c r="H90" s="850"/>
      <c r="I90" s="850"/>
      <c r="J90" s="850"/>
      <c r="K90" s="850"/>
      <c r="L90" s="850"/>
      <c r="M90" s="850"/>
      <c r="N90" s="850"/>
      <c r="O90" s="850"/>
      <c r="P90" s="850"/>
      <c r="Q90" s="850"/>
    </row>
    <row r="91" spans="3:17" ht="42" customHeight="1" outlineLevel="1" thickTop="1" thickBot="1" x14ac:dyDescent="0.3">
      <c r="C91" s="733"/>
      <c r="D91" s="733"/>
      <c r="E91" s="733"/>
      <c r="F91" s="426" t="s">
        <v>229</v>
      </c>
      <c r="G91" s="850"/>
      <c r="H91" s="850"/>
      <c r="I91" s="850"/>
      <c r="J91" s="850"/>
      <c r="K91" s="850"/>
      <c r="L91" s="850"/>
      <c r="M91" s="850"/>
      <c r="N91" s="850"/>
      <c r="O91" s="850"/>
      <c r="P91" s="850"/>
      <c r="Q91" s="850"/>
    </row>
    <row r="92" spans="3:17" ht="24" customHeight="1" outlineLevel="1" thickTop="1" thickBot="1" x14ac:dyDescent="0.3">
      <c r="C92" s="733"/>
      <c r="D92" s="733"/>
      <c r="E92" s="733">
        <v>2</v>
      </c>
      <c r="F92" s="425" t="s">
        <v>230</v>
      </c>
      <c r="G92" s="850"/>
      <c r="H92" s="850"/>
      <c r="I92" s="850"/>
      <c r="J92" s="850"/>
      <c r="K92" s="850"/>
      <c r="L92" s="850"/>
      <c r="M92" s="850"/>
      <c r="N92" s="850"/>
      <c r="O92" s="850"/>
      <c r="P92" s="850"/>
      <c r="Q92" s="850"/>
    </row>
    <row r="93" spans="3:17" ht="42" customHeight="1" outlineLevel="1" thickTop="1" thickBot="1" x14ac:dyDescent="0.3">
      <c r="C93" s="733"/>
      <c r="D93" s="733"/>
      <c r="E93" s="733"/>
      <c r="F93" s="426" t="s">
        <v>229</v>
      </c>
      <c r="G93" s="850"/>
      <c r="H93" s="850"/>
      <c r="I93" s="850"/>
      <c r="J93" s="850"/>
      <c r="K93" s="850"/>
      <c r="L93" s="850"/>
      <c r="M93" s="850"/>
      <c r="N93" s="850"/>
      <c r="O93" s="850"/>
      <c r="P93" s="850"/>
      <c r="Q93" s="850"/>
    </row>
    <row r="94" spans="3:17" ht="21" customHeight="1" outlineLevel="1" thickTop="1" thickBot="1" x14ac:dyDescent="0.3">
      <c r="C94" s="733"/>
      <c r="D94" s="733"/>
      <c r="E94" s="733">
        <v>3</v>
      </c>
      <c r="F94" s="425" t="s">
        <v>230</v>
      </c>
      <c r="G94" s="850"/>
      <c r="H94" s="850"/>
      <c r="I94" s="850"/>
      <c r="J94" s="850"/>
      <c r="K94" s="850"/>
      <c r="L94" s="850"/>
      <c r="M94" s="850"/>
      <c r="N94" s="850"/>
      <c r="O94" s="850"/>
      <c r="P94" s="850"/>
      <c r="Q94" s="850"/>
    </row>
    <row r="95" spans="3:17" ht="42" customHeight="1" outlineLevel="1" thickTop="1" thickBot="1" x14ac:dyDescent="0.3">
      <c r="C95" s="733"/>
      <c r="D95" s="733"/>
      <c r="E95" s="733"/>
      <c r="F95" s="426" t="s">
        <v>229</v>
      </c>
      <c r="G95" s="850"/>
      <c r="H95" s="850"/>
      <c r="I95" s="850"/>
      <c r="J95" s="850"/>
      <c r="K95" s="850"/>
      <c r="L95" s="850"/>
      <c r="M95" s="850"/>
      <c r="N95" s="850"/>
      <c r="O95" s="850"/>
      <c r="P95" s="850"/>
      <c r="Q95" s="850"/>
    </row>
    <row r="96" spans="3:17" ht="18" outlineLevel="1" thickTop="1" thickBot="1" x14ac:dyDescent="0.3">
      <c r="C96" s="733"/>
      <c r="D96" s="733"/>
      <c r="E96" s="733">
        <v>4</v>
      </c>
      <c r="F96" s="425" t="s">
        <v>230</v>
      </c>
      <c r="G96" s="850"/>
      <c r="H96" s="850"/>
      <c r="I96" s="850"/>
      <c r="J96" s="850"/>
      <c r="K96" s="850"/>
      <c r="L96" s="850"/>
      <c r="M96" s="850"/>
      <c r="N96" s="850"/>
      <c r="O96" s="850"/>
      <c r="P96" s="850"/>
      <c r="Q96" s="850"/>
    </row>
    <row r="97" spans="3:27" ht="48.75" customHeight="1" outlineLevel="1" thickTop="1" thickBot="1" x14ac:dyDescent="0.3">
      <c r="C97" s="733"/>
      <c r="D97" s="733"/>
      <c r="E97" s="733"/>
      <c r="F97" s="426" t="s">
        <v>229</v>
      </c>
      <c r="G97" s="850"/>
      <c r="H97" s="850"/>
      <c r="I97" s="850"/>
      <c r="J97" s="850"/>
      <c r="K97" s="850"/>
      <c r="L97" s="850"/>
      <c r="M97" s="850"/>
      <c r="N97" s="850"/>
      <c r="O97" s="850"/>
      <c r="P97" s="850"/>
      <c r="Q97" s="850"/>
    </row>
    <row r="98" spans="3:27" s="217" customFormat="1" ht="44.25" customHeight="1" outlineLevel="1" thickTop="1" x14ac:dyDescent="0.25">
      <c r="C98" s="247"/>
      <c r="D98" s="453" t="s">
        <v>724</v>
      </c>
      <c r="E98" s="247"/>
      <c r="F98" s="247"/>
      <c r="G98" s="247"/>
      <c r="P98" s="247"/>
      <c r="Q98" s="247"/>
    </row>
    <row r="99" spans="3:27" s="217" customFormat="1" ht="36.75" customHeight="1" outlineLevel="1" thickBot="1" x14ac:dyDescent="0.3">
      <c r="C99" s="851" t="s">
        <v>668</v>
      </c>
      <c r="D99" s="851"/>
      <c r="E99" s="851"/>
      <c r="F99" s="851"/>
      <c r="G99" s="851"/>
      <c r="H99" s="851"/>
      <c r="I99" s="851"/>
      <c r="J99" s="851"/>
      <c r="K99" s="851"/>
      <c r="L99" s="851"/>
      <c r="M99" s="851"/>
      <c r="N99" s="851"/>
      <c r="O99" s="851"/>
      <c r="P99" s="851"/>
      <c r="Q99" s="851"/>
      <c r="W99" s="217" t="s">
        <v>21</v>
      </c>
      <c r="Y99" s="217" t="s">
        <v>24</v>
      </c>
      <c r="AA99" s="217" t="s">
        <v>40</v>
      </c>
    </row>
    <row r="100" spans="3:27" s="217" customFormat="1" ht="24.75" customHeight="1" outlineLevel="1" thickTop="1" thickBot="1" x14ac:dyDescent="0.35">
      <c r="C100" s="733" t="s">
        <v>102</v>
      </c>
      <c r="D100" s="733"/>
      <c r="E100" s="733"/>
      <c r="F100" s="733"/>
      <c r="G100" s="733"/>
      <c r="H100" s="733"/>
      <c r="I100" s="733"/>
      <c r="J100" s="733"/>
      <c r="K100" s="733"/>
      <c r="L100" s="733"/>
      <c r="M100" s="733"/>
      <c r="N100" s="733"/>
      <c r="O100" s="733"/>
      <c r="P100" s="733"/>
      <c r="Q100" s="733"/>
      <c r="U100" s="217" t="s">
        <v>79</v>
      </c>
      <c r="W100" s="248" t="s">
        <v>28</v>
      </c>
      <c r="X100" s="249"/>
      <c r="Y100" s="250" t="s">
        <v>26</v>
      </c>
      <c r="Z100" s="249"/>
      <c r="AA100" s="248" t="s">
        <v>32</v>
      </c>
    </row>
    <row r="101" spans="3:27" s="217" customFormat="1" ht="21.75" customHeight="1" outlineLevel="1" thickTop="1" thickBot="1" x14ac:dyDescent="0.35">
      <c r="C101" s="733" t="s">
        <v>645</v>
      </c>
      <c r="D101" s="733"/>
      <c r="E101" s="733"/>
      <c r="F101" s="733"/>
      <c r="G101" s="733"/>
      <c r="H101" s="733" t="s">
        <v>662</v>
      </c>
      <c r="I101" s="733"/>
      <c r="J101" s="733"/>
      <c r="K101" s="733"/>
      <c r="L101" s="733" t="s">
        <v>661</v>
      </c>
      <c r="M101" s="733"/>
      <c r="N101" s="733"/>
      <c r="O101" s="733"/>
      <c r="P101" s="733"/>
      <c r="Q101" s="733"/>
      <c r="U101" s="217" t="s">
        <v>660</v>
      </c>
      <c r="W101" s="248"/>
      <c r="X101" s="249"/>
      <c r="Y101" s="250"/>
      <c r="Z101" s="249"/>
      <c r="AA101" s="248"/>
    </row>
    <row r="102" spans="3:27" s="217" customFormat="1" ht="48.75" customHeight="1" outlineLevel="1" thickTop="1" thickBot="1" x14ac:dyDescent="0.35">
      <c r="C102" s="855"/>
      <c r="D102" s="855"/>
      <c r="E102" s="855"/>
      <c r="F102" s="855"/>
      <c r="G102" s="855"/>
      <c r="H102" s="854"/>
      <c r="I102" s="854"/>
      <c r="J102" s="854"/>
      <c r="K102" s="854"/>
      <c r="L102" s="786"/>
      <c r="M102" s="786"/>
      <c r="N102" s="786"/>
      <c r="O102" s="786"/>
      <c r="P102" s="786"/>
      <c r="Q102" s="786"/>
      <c r="W102" s="248" t="s">
        <v>29</v>
      </c>
      <c r="X102" s="249"/>
      <c r="Y102" s="250" t="s">
        <v>25</v>
      </c>
      <c r="Z102" s="249"/>
      <c r="AA102" s="250" t="s">
        <v>33</v>
      </c>
    </row>
    <row r="103" spans="3:27" s="217" customFormat="1" ht="48.75" customHeight="1" outlineLevel="1" thickTop="1" thickBot="1" x14ac:dyDescent="0.35">
      <c r="C103" s="855"/>
      <c r="D103" s="855"/>
      <c r="E103" s="855"/>
      <c r="F103" s="855"/>
      <c r="G103" s="855"/>
      <c r="H103" s="854"/>
      <c r="I103" s="854"/>
      <c r="J103" s="854"/>
      <c r="K103" s="854"/>
      <c r="L103" s="786"/>
      <c r="M103" s="786"/>
      <c r="N103" s="786"/>
      <c r="O103" s="786"/>
      <c r="P103" s="786"/>
      <c r="Q103" s="786"/>
      <c r="W103" s="248"/>
      <c r="X103" s="249"/>
      <c r="Y103" s="454"/>
      <c r="Z103" s="249"/>
      <c r="AA103" s="250"/>
    </row>
    <row r="104" spans="3:27" s="217" customFormat="1" ht="54" customHeight="1" outlineLevel="1" thickTop="1" thickBot="1" x14ac:dyDescent="0.35">
      <c r="C104" s="843" t="s">
        <v>725</v>
      </c>
      <c r="D104" s="844"/>
      <c r="E104" s="844"/>
      <c r="F104" s="844"/>
      <c r="G104" s="845"/>
      <c r="H104" s="786"/>
      <c r="I104" s="786"/>
      <c r="J104" s="786"/>
      <c r="K104" s="786"/>
      <c r="L104" s="786"/>
      <c r="M104" s="786"/>
      <c r="N104" s="786"/>
      <c r="O104" s="786"/>
      <c r="P104" s="786"/>
      <c r="Q104" s="786"/>
      <c r="W104" s="248" t="s">
        <v>31</v>
      </c>
      <c r="X104" s="249"/>
      <c r="Z104" s="249"/>
      <c r="AA104" s="250" t="s">
        <v>35</v>
      </c>
    </row>
    <row r="105" spans="3:27" s="217" customFormat="1" ht="26.25" customHeight="1" outlineLevel="1" thickTop="1" x14ac:dyDescent="0.3">
      <c r="D105" s="205"/>
      <c r="X105" s="249"/>
      <c r="Y105" s="249"/>
      <c r="Z105" s="249"/>
      <c r="AA105" s="250" t="s">
        <v>36</v>
      </c>
    </row>
    <row r="106" spans="3:27" s="217" customFormat="1" ht="23.25" customHeight="1" outlineLevel="1" x14ac:dyDescent="0.3">
      <c r="C106" s="728" t="s">
        <v>667</v>
      </c>
      <c r="D106" s="728"/>
      <c r="E106" s="728"/>
      <c r="F106" s="728"/>
      <c r="G106" s="728"/>
      <c r="H106" s="728"/>
      <c r="I106" s="728"/>
      <c r="J106" s="728"/>
      <c r="K106" s="728"/>
      <c r="L106" s="728"/>
      <c r="M106" s="728"/>
      <c r="N106" s="728"/>
      <c r="O106" s="728"/>
      <c r="P106" s="728"/>
      <c r="Q106" s="728"/>
      <c r="AA106" s="250" t="s">
        <v>37</v>
      </c>
    </row>
    <row r="107" spans="3:27" s="217" customFormat="1" ht="6.75" customHeight="1" outlineLevel="1" thickBot="1" x14ac:dyDescent="0.35">
      <c r="AA107" s="250" t="s">
        <v>38</v>
      </c>
    </row>
    <row r="108" spans="3:27" s="217" customFormat="1" ht="27" customHeight="1" outlineLevel="1" thickTop="1" thickBot="1" x14ac:dyDescent="0.35">
      <c r="C108" s="733" t="s">
        <v>137</v>
      </c>
      <c r="D108" s="733"/>
      <c r="E108" s="733"/>
      <c r="F108" s="733"/>
      <c r="G108" s="733"/>
      <c r="H108" s="733"/>
      <c r="I108" s="733"/>
      <c r="J108" s="733"/>
      <c r="K108" s="733"/>
      <c r="L108" s="733"/>
      <c r="M108" s="733"/>
      <c r="N108" s="733"/>
      <c r="O108" s="733"/>
      <c r="P108" s="733"/>
      <c r="Q108" s="733"/>
      <c r="AA108" s="250" t="s">
        <v>39</v>
      </c>
    </row>
    <row r="109" spans="3:27" s="217" customFormat="1" ht="24" customHeight="1" outlineLevel="1" thickTop="1" thickBot="1" x14ac:dyDescent="0.35">
      <c r="C109" s="846" t="s">
        <v>139</v>
      </c>
      <c r="D109" s="846"/>
      <c r="E109" s="846"/>
      <c r="F109" s="846"/>
      <c r="G109" s="846"/>
      <c r="H109" s="846" t="s">
        <v>158</v>
      </c>
      <c r="I109" s="846"/>
      <c r="J109" s="846" t="s">
        <v>22</v>
      </c>
      <c r="K109" s="846"/>
      <c r="L109" s="846" t="s">
        <v>23</v>
      </c>
      <c r="M109" s="846"/>
      <c r="N109" s="846"/>
      <c r="O109" s="846"/>
      <c r="P109" s="846"/>
      <c r="Q109" s="846"/>
      <c r="AA109" s="250" t="s">
        <v>41</v>
      </c>
    </row>
    <row r="110" spans="3:27" s="217" customFormat="1" ht="48" customHeight="1" outlineLevel="1" thickTop="1" thickBot="1" x14ac:dyDescent="0.3">
      <c r="C110" s="846" t="s">
        <v>141</v>
      </c>
      <c r="D110" s="846"/>
      <c r="E110" s="846"/>
      <c r="F110" s="846"/>
      <c r="G110" s="846"/>
      <c r="H110" s="860"/>
      <c r="I110" s="860"/>
      <c r="J110" s="848"/>
      <c r="K110" s="848"/>
      <c r="L110" s="860"/>
      <c r="M110" s="860"/>
      <c r="N110" s="860"/>
      <c r="O110" s="860"/>
      <c r="P110" s="860"/>
      <c r="Q110" s="860"/>
    </row>
    <row r="111" spans="3:27" s="217" customFormat="1" ht="48" customHeight="1" outlineLevel="1" thickTop="1" thickBot="1" x14ac:dyDescent="0.3">
      <c r="C111" s="846" t="s">
        <v>138</v>
      </c>
      <c r="D111" s="846"/>
      <c r="E111" s="846"/>
      <c r="F111" s="846"/>
      <c r="G111" s="846"/>
      <c r="H111" s="847"/>
      <c r="I111" s="860"/>
      <c r="J111" s="848"/>
      <c r="K111" s="848"/>
      <c r="L111" s="847"/>
      <c r="M111" s="847"/>
      <c r="N111" s="847"/>
      <c r="O111" s="847"/>
      <c r="P111" s="847"/>
      <c r="Q111" s="847"/>
    </row>
    <row r="112" spans="3:27" s="217" customFormat="1" ht="48" customHeight="1" outlineLevel="1" thickTop="1" thickBot="1" x14ac:dyDescent="0.3">
      <c r="C112" s="846" t="s">
        <v>140</v>
      </c>
      <c r="D112" s="846"/>
      <c r="E112" s="846"/>
      <c r="F112" s="846"/>
      <c r="G112" s="846"/>
      <c r="H112" s="847"/>
      <c r="I112" s="847"/>
      <c r="J112" s="848"/>
      <c r="K112" s="848"/>
      <c r="L112" s="847"/>
      <c r="M112" s="847"/>
      <c r="N112" s="847"/>
      <c r="O112" s="847"/>
      <c r="P112" s="847"/>
      <c r="Q112" s="847"/>
    </row>
    <row r="113" spans="3:26" s="217" customFormat="1" ht="15.75" outlineLevel="1" thickTop="1" x14ac:dyDescent="0.25">
      <c r="D113" s="205"/>
      <c r="X113" s="249"/>
      <c r="Y113" s="249"/>
      <c r="Z113" s="249"/>
    </row>
    <row r="114" spans="3:26" s="217" customFormat="1" outlineLevel="1" x14ac:dyDescent="0.25">
      <c r="D114" s="205"/>
      <c r="X114" s="249"/>
      <c r="Y114" s="249"/>
      <c r="Z114" s="249"/>
    </row>
    <row r="115" spans="3:26" ht="21.75" customHeight="1" outlineLevel="1" x14ac:dyDescent="0.25">
      <c r="C115" s="728" t="s">
        <v>719</v>
      </c>
      <c r="D115" s="728"/>
      <c r="E115" s="728"/>
      <c r="F115" s="728"/>
      <c r="G115" s="728"/>
      <c r="H115" s="728"/>
      <c r="I115" s="728"/>
      <c r="J115" s="728"/>
      <c r="K115" s="728"/>
      <c r="L115" s="728"/>
      <c r="M115" s="728"/>
      <c r="N115" s="728"/>
      <c r="O115" s="728"/>
      <c r="P115" s="728"/>
      <c r="Q115" s="728"/>
    </row>
    <row r="116" spans="3:26" ht="6" customHeight="1" outlineLevel="1" thickBot="1" x14ac:dyDescent="0.3">
      <c r="C116" s="217"/>
      <c r="D116" s="217"/>
      <c r="E116" s="217"/>
      <c r="F116" s="217"/>
      <c r="G116" s="217"/>
      <c r="H116" s="217"/>
      <c r="I116" s="217"/>
      <c r="J116" s="217"/>
      <c r="K116" s="217"/>
      <c r="L116" s="217"/>
      <c r="M116" s="217"/>
      <c r="N116" s="217"/>
      <c r="O116" s="217"/>
      <c r="P116" s="217"/>
      <c r="Q116" s="217"/>
    </row>
    <row r="117" spans="3:26" ht="25.5" customHeight="1" outlineLevel="1" thickTop="1" thickBot="1" x14ac:dyDescent="0.3">
      <c r="C117" s="733" t="s">
        <v>99</v>
      </c>
      <c r="D117" s="733"/>
      <c r="E117" s="733"/>
      <c r="F117" s="733"/>
      <c r="G117" s="733"/>
      <c r="H117" s="733"/>
      <c r="I117" s="733"/>
      <c r="J117" s="733"/>
      <c r="K117" s="733"/>
      <c r="L117" s="733"/>
      <c r="M117" s="733"/>
      <c r="N117" s="733"/>
      <c r="O117" s="733"/>
      <c r="P117" s="733"/>
      <c r="Q117" s="733"/>
    </row>
    <row r="118" spans="3:26" ht="11.25" customHeight="1" outlineLevel="1" thickTop="1" thickBot="1" x14ac:dyDescent="0.3">
      <c r="C118" s="733" t="s">
        <v>720</v>
      </c>
      <c r="D118" s="733"/>
      <c r="E118" s="733"/>
      <c r="F118" s="733"/>
      <c r="G118" s="733"/>
      <c r="H118" s="733"/>
      <c r="I118" s="733"/>
      <c r="J118" s="733" t="s">
        <v>721</v>
      </c>
      <c r="K118" s="733"/>
      <c r="L118" s="733"/>
      <c r="M118" s="733"/>
      <c r="N118" s="733"/>
      <c r="O118" s="733"/>
      <c r="P118" s="733"/>
      <c r="Q118" s="733"/>
    </row>
    <row r="119" spans="3:26" ht="14.25" customHeight="1" outlineLevel="1" thickTop="1" thickBot="1" x14ac:dyDescent="0.3">
      <c r="C119" s="733"/>
      <c r="D119" s="733"/>
      <c r="E119" s="733"/>
      <c r="F119" s="733"/>
      <c r="G119" s="733"/>
      <c r="H119" s="733"/>
      <c r="I119" s="733"/>
      <c r="J119" s="733"/>
      <c r="K119" s="733"/>
      <c r="L119" s="733"/>
      <c r="M119" s="733"/>
      <c r="N119" s="733"/>
      <c r="O119" s="733"/>
      <c r="P119" s="733"/>
      <c r="Q119" s="733"/>
    </row>
    <row r="120" spans="3:26" ht="57" customHeight="1" outlineLevel="1" thickTop="1" thickBot="1" x14ac:dyDescent="0.3">
      <c r="C120" s="855"/>
      <c r="D120" s="855"/>
      <c r="E120" s="855"/>
      <c r="F120" s="855"/>
      <c r="G120" s="855"/>
      <c r="H120" s="855"/>
      <c r="I120" s="855"/>
      <c r="J120" s="859"/>
      <c r="K120" s="859"/>
      <c r="L120" s="859"/>
      <c r="M120" s="859"/>
      <c r="N120" s="859"/>
      <c r="O120" s="859"/>
      <c r="P120" s="859"/>
      <c r="Q120" s="859"/>
    </row>
    <row r="121" spans="3:26" ht="57" customHeight="1" outlineLevel="1" thickTop="1" thickBot="1" x14ac:dyDescent="0.3">
      <c r="C121" s="855"/>
      <c r="D121" s="855"/>
      <c r="E121" s="855"/>
      <c r="F121" s="855"/>
      <c r="G121" s="855"/>
      <c r="H121" s="855"/>
      <c r="I121" s="855"/>
      <c r="J121" s="859"/>
      <c r="K121" s="859"/>
      <c r="L121" s="859"/>
      <c r="M121" s="859"/>
      <c r="N121" s="859"/>
      <c r="O121" s="859"/>
      <c r="P121" s="859"/>
      <c r="Q121" s="859"/>
    </row>
    <row r="122" spans="3:26" ht="57" customHeight="1" outlineLevel="1" thickTop="1" thickBot="1" x14ac:dyDescent="0.3">
      <c r="C122" s="855"/>
      <c r="D122" s="855"/>
      <c r="E122" s="855"/>
      <c r="F122" s="855"/>
      <c r="G122" s="855"/>
      <c r="H122" s="855"/>
      <c r="I122" s="855"/>
      <c r="J122" s="859"/>
      <c r="K122" s="859"/>
      <c r="L122" s="859"/>
      <c r="M122" s="859"/>
      <c r="N122" s="859"/>
      <c r="O122" s="859"/>
      <c r="P122" s="859"/>
      <c r="Q122" s="859"/>
    </row>
    <row r="123" spans="3:26" ht="57" customHeight="1" outlineLevel="1" thickTop="1" thickBot="1" x14ac:dyDescent="0.3">
      <c r="C123" s="855"/>
      <c r="D123" s="855"/>
      <c r="E123" s="855"/>
      <c r="F123" s="855"/>
      <c r="G123" s="855"/>
      <c r="H123" s="855"/>
      <c r="I123" s="855"/>
      <c r="J123" s="859"/>
      <c r="K123" s="859"/>
      <c r="L123" s="859"/>
      <c r="M123" s="859"/>
      <c r="N123" s="859"/>
      <c r="O123" s="859"/>
      <c r="P123" s="859"/>
      <c r="Q123" s="859"/>
    </row>
    <row r="124" spans="3:26" ht="57" customHeight="1" outlineLevel="1" thickTop="1" thickBot="1" x14ac:dyDescent="0.3">
      <c r="C124" s="855"/>
      <c r="D124" s="855"/>
      <c r="E124" s="855"/>
      <c r="F124" s="855"/>
      <c r="G124" s="855"/>
      <c r="H124" s="855"/>
      <c r="I124" s="855"/>
      <c r="J124" s="859"/>
      <c r="K124" s="859"/>
      <c r="L124" s="859"/>
      <c r="M124" s="859"/>
      <c r="N124" s="859"/>
      <c r="O124" s="859"/>
      <c r="P124" s="859"/>
      <c r="Q124" s="859"/>
    </row>
    <row r="125" spans="3:26" ht="25.5" customHeight="1" outlineLevel="1" thickTop="1" x14ac:dyDescent="0.25">
      <c r="C125" s="217"/>
      <c r="D125" s="453" t="s">
        <v>98</v>
      </c>
      <c r="E125" s="251"/>
      <c r="F125" s="251"/>
      <c r="G125" s="252"/>
      <c r="H125" s="252"/>
      <c r="I125" s="253"/>
      <c r="J125" s="254"/>
      <c r="K125" s="254"/>
      <c r="L125" s="254"/>
      <c r="M125" s="254"/>
      <c r="N125" s="255"/>
      <c r="O125" s="255"/>
      <c r="P125" s="217"/>
      <c r="Q125" s="217"/>
    </row>
    <row r="126" spans="3:26" ht="14.25" customHeight="1" outlineLevel="1" x14ac:dyDescent="0.25">
      <c r="C126" s="217"/>
      <c r="D126" s="251"/>
      <c r="E126" s="251"/>
      <c r="F126" s="251"/>
      <c r="G126" s="252"/>
      <c r="H126" s="252"/>
      <c r="I126" s="253"/>
      <c r="J126" s="254"/>
      <c r="K126" s="254"/>
      <c r="L126" s="254"/>
      <c r="M126" s="254"/>
      <c r="N126" s="255"/>
      <c r="O126" s="255"/>
      <c r="P126" s="217"/>
      <c r="Q126" s="217"/>
    </row>
    <row r="127" spans="3:26" ht="24" customHeight="1" outlineLevel="1" thickBot="1" x14ac:dyDescent="0.3">
      <c r="C127" s="728" t="s">
        <v>940</v>
      </c>
      <c r="D127" s="728"/>
      <c r="E127" s="728"/>
      <c r="F127" s="728"/>
      <c r="G127" s="728"/>
      <c r="H127" s="728"/>
      <c r="I127" s="728"/>
      <c r="J127" s="728"/>
      <c r="K127" s="728"/>
      <c r="L127" s="728"/>
      <c r="M127" s="728"/>
      <c r="N127" s="728"/>
      <c r="O127" s="728"/>
      <c r="P127" s="728"/>
      <c r="Q127" s="728"/>
    </row>
    <row r="128" spans="3:26" ht="16.5" customHeight="1" thickTop="1" thickBot="1" x14ac:dyDescent="0.3">
      <c r="C128" s="836"/>
      <c r="D128" s="636" t="s">
        <v>905</v>
      </c>
      <c r="E128" s="637"/>
      <c r="F128" s="637"/>
      <c r="G128" s="637"/>
      <c r="H128" s="637"/>
      <c r="I128" s="638" t="s">
        <v>906</v>
      </c>
      <c r="J128" s="1"/>
    </row>
    <row r="129" spans="3:10" ht="16.5" thickTop="1" thickBot="1" x14ac:dyDescent="0.3">
      <c r="C129" s="836"/>
      <c r="D129" s="636" t="s">
        <v>907</v>
      </c>
      <c r="E129" s="637"/>
      <c r="F129" s="637"/>
      <c r="G129" s="637"/>
      <c r="H129" s="637"/>
      <c r="I129" s="1"/>
      <c r="J129" s="1"/>
    </row>
    <row r="130" spans="3:10" ht="16.5" thickTop="1" thickBot="1" x14ac:dyDescent="0.3">
      <c r="C130" s="836"/>
      <c r="D130" s="837" t="s">
        <v>908</v>
      </c>
      <c r="E130" s="837"/>
      <c r="F130" s="837"/>
      <c r="G130" s="837"/>
      <c r="H130" s="838"/>
      <c r="I130" s="81"/>
      <c r="J130" s="1"/>
    </row>
    <row r="131" spans="3:10" ht="16.5" thickTop="1" thickBot="1" x14ac:dyDescent="0.3">
      <c r="C131" s="836"/>
      <c r="D131" s="636" t="s">
        <v>909</v>
      </c>
      <c r="E131" s="637"/>
      <c r="F131" s="637"/>
      <c r="G131" s="637"/>
      <c r="H131" s="637"/>
      <c r="I131" s="81"/>
      <c r="J131" s="1"/>
    </row>
    <row r="132" spans="3:10" ht="16.5" thickTop="1" thickBot="1" x14ac:dyDescent="0.3">
      <c r="C132" s="836"/>
      <c r="D132" s="636" t="s">
        <v>910</v>
      </c>
      <c r="E132" s="637"/>
      <c r="F132" s="637"/>
      <c r="G132" s="637"/>
      <c r="H132" s="637"/>
      <c r="I132" s="81"/>
      <c r="J132" s="1"/>
    </row>
    <row r="133" spans="3:10" ht="16.5" thickTop="1" thickBot="1" x14ac:dyDescent="0.3">
      <c r="C133" s="836"/>
      <c r="D133" s="636" t="s">
        <v>911</v>
      </c>
      <c r="E133" s="637"/>
      <c r="F133" s="637"/>
      <c r="G133" s="637"/>
      <c r="H133" s="637"/>
      <c r="I133" s="81"/>
      <c r="J133" s="1"/>
    </row>
    <row r="134" spans="3:10" ht="16.5" thickTop="1" thickBot="1" x14ac:dyDescent="0.3">
      <c r="C134" s="836"/>
      <c r="D134" s="636" t="s">
        <v>912</v>
      </c>
      <c r="E134" s="637"/>
      <c r="F134" s="637"/>
      <c r="G134" s="637"/>
      <c r="H134" s="637"/>
      <c r="I134" s="81"/>
      <c r="J134" s="1"/>
    </row>
    <row r="135" spans="3:10" ht="16.5" thickTop="1" thickBot="1" x14ac:dyDescent="0.3">
      <c r="C135" s="836"/>
      <c r="D135" s="636" t="s">
        <v>913</v>
      </c>
      <c r="E135" s="637"/>
      <c r="F135" s="637"/>
      <c r="G135" s="637"/>
      <c r="H135" s="637"/>
      <c r="I135" s="1"/>
      <c r="J135" s="1"/>
    </row>
    <row r="136" spans="3:10" ht="16.5" thickTop="1" thickBot="1" x14ac:dyDescent="0.3">
      <c r="C136" s="836"/>
      <c r="D136" s="636" t="s">
        <v>914</v>
      </c>
      <c r="E136" s="637"/>
      <c r="F136" s="637"/>
      <c r="G136" s="637"/>
      <c r="H136" s="637"/>
      <c r="I136" s="81"/>
      <c r="J136" s="1"/>
    </row>
    <row r="137" spans="3:10" ht="16.5" thickTop="1" thickBot="1" x14ac:dyDescent="0.3">
      <c r="C137" s="836"/>
      <c r="D137" s="636" t="s">
        <v>915</v>
      </c>
      <c r="E137" s="637"/>
      <c r="F137" s="637"/>
      <c r="G137" s="637"/>
      <c r="H137" s="637"/>
      <c r="I137" s="81"/>
      <c r="J137" s="1"/>
    </row>
    <row r="138" spans="3:10" ht="16.5" thickTop="1" thickBot="1" x14ac:dyDescent="0.3">
      <c r="C138" s="836"/>
      <c r="D138" s="636" t="s">
        <v>916</v>
      </c>
      <c r="E138" s="637"/>
      <c r="F138" s="637"/>
      <c r="G138" s="637"/>
      <c r="H138" s="637"/>
      <c r="I138" s="81"/>
      <c r="J138" s="1"/>
    </row>
    <row r="139" spans="3:10" ht="16.5" thickTop="1" thickBot="1" x14ac:dyDescent="0.3">
      <c r="C139" s="836"/>
      <c r="D139" s="636" t="s">
        <v>917</v>
      </c>
      <c r="E139" s="637"/>
      <c r="F139" s="637"/>
      <c r="G139" s="637"/>
      <c r="H139" s="637"/>
      <c r="I139" s="81"/>
      <c r="J139" s="1"/>
    </row>
    <row r="140" spans="3:10" ht="16.5" thickTop="1" thickBot="1" x14ac:dyDescent="0.3">
      <c r="C140" s="836"/>
      <c r="D140" s="636" t="s">
        <v>918</v>
      </c>
      <c r="E140" s="637"/>
      <c r="F140" s="637"/>
      <c r="G140" s="637"/>
      <c r="H140" s="637"/>
      <c r="I140" s="1"/>
      <c r="J140" s="1"/>
    </row>
    <row r="141" spans="3:10" ht="16.5" thickTop="1" thickBot="1" x14ac:dyDescent="0.3">
      <c r="C141" s="836"/>
      <c r="D141" s="636" t="s">
        <v>919</v>
      </c>
      <c r="E141" s="637"/>
      <c r="F141" s="637"/>
      <c r="G141" s="637"/>
      <c r="H141" s="637"/>
      <c r="I141" s="81"/>
      <c r="J141" s="1"/>
    </row>
    <row r="142" spans="3:10" ht="16.5" thickTop="1" thickBot="1" x14ac:dyDescent="0.3">
      <c r="C142" s="836"/>
      <c r="D142" s="636" t="s">
        <v>920</v>
      </c>
      <c r="E142" s="637"/>
      <c r="F142" s="637"/>
      <c r="G142" s="637"/>
      <c r="H142" s="637"/>
      <c r="I142" s="81"/>
      <c r="J142" s="1"/>
    </row>
    <row r="143" spans="3:10" ht="16.5" thickTop="1" thickBot="1" x14ac:dyDescent="0.3">
      <c r="C143" s="836"/>
      <c r="D143" s="636" t="s">
        <v>921</v>
      </c>
      <c r="E143" s="637"/>
      <c r="F143" s="637"/>
      <c r="G143" s="637"/>
      <c r="H143" s="637"/>
      <c r="I143" s="81"/>
      <c r="J143" s="1"/>
    </row>
    <row r="144" spans="3:10" ht="16.5" thickTop="1" thickBot="1" x14ac:dyDescent="0.3">
      <c r="C144" s="836"/>
      <c r="D144" s="636" t="s">
        <v>922</v>
      </c>
      <c r="E144" s="637"/>
      <c r="F144" s="637"/>
      <c r="G144" s="637"/>
      <c r="H144" s="637"/>
      <c r="I144" s="81"/>
      <c r="J144" s="1"/>
    </row>
    <row r="145" spans="3:10" ht="15.75" thickTop="1" x14ac:dyDescent="0.25">
      <c r="C145" s="836"/>
      <c r="D145" s="637"/>
      <c r="E145" s="637"/>
      <c r="F145" s="637"/>
      <c r="G145" s="637"/>
      <c r="H145" s="637"/>
      <c r="I145" s="1"/>
      <c r="J145" s="1"/>
    </row>
    <row r="146" spans="3:10" ht="16.5" thickBot="1" x14ac:dyDescent="0.3">
      <c r="C146" s="836"/>
      <c r="D146" s="639" t="s">
        <v>923</v>
      </c>
      <c r="E146" s="637"/>
      <c r="F146" s="637"/>
      <c r="G146" s="640"/>
      <c r="H146" s="637"/>
      <c r="I146" s="409"/>
      <c r="J146" s="1"/>
    </row>
    <row r="147" spans="3:10" ht="16.5" thickTop="1" thickBot="1" x14ac:dyDescent="0.3">
      <c r="C147" s="836"/>
      <c r="D147" s="636" t="s">
        <v>924</v>
      </c>
      <c r="E147" s="637"/>
      <c r="F147" s="637"/>
      <c r="G147" s="640"/>
      <c r="H147" s="637"/>
      <c r="I147" s="81"/>
      <c r="J147" s="1"/>
    </row>
    <row r="148" spans="3:10" ht="16.5" thickTop="1" thickBot="1" x14ac:dyDescent="0.3">
      <c r="C148" s="836"/>
      <c r="D148" s="636" t="s">
        <v>1013</v>
      </c>
      <c r="E148" s="637"/>
      <c r="F148" s="637"/>
      <c r="G148" s="640"/>
      <c r="H148" s="637"/>
      <c r="I148" s="641"/>
      <c r="J148" s="1"/>
    </row>
    <row r="149" spans="3:10" ht="16.5" thickTop="1" thickBot="1" x14ac:dyDescent="0.3">
      <c r="C149" s="836"/>
      <c r="D149" s="636" t="s">
        <v>925</v>
      </c>
      <c r="E149" s="637"/>
      <c r="F149" s="637"/>
      <c r="G149" s="637"/>
      <c r="H149" s="637"/>
      <c r="I149" s="641"/>
      <c r="J149" s="1686" t="s">
        <v>926</v>
      </c>
    </row>
    <row r="150" spans="3:10" ht="16.5" thickTop="1" thickBot="1" x14ac:dyDescent="0.3">
      <c r="C150" s="836"/>
      <c r="D150" s="642" t="s">
        <v>927</v>
      </c>
      <c r="E150" s="637"/>
      <c r="F150" s="637"/>
      <c r="G150" s="637"/>
      <c r="H150" s="637"/>
      <c r="I150" s="1"/>
      <c r="J150" s="1687"/>
    </row>
    <row r="151" spans="3:10" ht="16.5" thickTop="1" thickBot="1" x14ac:dyDescent="0.3">
      <c r="C151" s="836"/>
      <c r="D151" s="636" t="s">
        <v>928</v>
      </c>
      <c r="E151" s="637"/>
      <c r="F151" s="637"/>
      <c r="G151" s="637"/>
      <c r="H151" s="637"/>
      <c r="I151" s="641"/>
      <c r="J151" s="1687"/>
    </row>
    <row r="152" spans="3:10" ht="16.5" thickTop="1" thickBot="1" x14ac:dyDescent="0.3">
      <c r="C152" s="836"/>
      <c r="D152" s="636" t="s">
        <v>929</v>
      </c>
      <c r="E152" s="637"/>
      <c r="F152" s="637"/>
      <c r="G152" s="637"/>
      <c r="H152" s="637"/>
      <c r="I152" s="641"/>
      <c r="J152" s="1687"/>
    </row>
    <row r="153" spans="3:10" ht="16.5" thickTop="1" thickBot="1" x14ac:dyDescent="0.3">
      <c r="C153" s="836"/>
      <c r="D153" s="636" t="s">
        <v>1014</v>
      </c>
      <c r="E153" s="636"/>
      <c r="F153" s="636"/>
      <c r="G153" s="637"/>
      <c r="H153" s="637"/>
      <c r="I153" s="409"/>
      <c r="J153" s="1687"/>
    </row>
    <row r="154" spans="3:10" ht="16.5" thickTop="1" thickBot="1" x14ac:dyDescent="0.3">
      <c r="C154" s="836"/>
      <c r="D154" s="636" t="s">
        <v>930</v>
      </c>
      <c r="E154" s="637"/>
      <c r="F154" s="637"/>
      <c r="G154" s="637"/>
      <c r="H154" s="637"/>
      <c r="I154" s="641"/>
      <c r="J154" s="1687"/>
    </row>
    <row r="155" spans="3:10" ht="16.5" thickTop="1" thickBot="1" x14ac:dyDescent="0.3">
      <c r="C155" s="836"/>
      <c r="D155" s="636" t="s">
        <v>931</v>
      </c>
      <c r="E155" s="637"/>
      <c r="F155" s="637"/>
      <c r="G155" s="637"/>
      <c r="H155" s="637"/>
      <c r="I155" s="641"/>
      <c r="J155" s="1687"/>
    </row>
    <row r="156" spans="3:10" ht="15.75" thickTop="1" x14ac:dyDescent="0.25">
      <c r="C156" s="836"/>
      <c r="D156" s="636" t="s">
        <v>932</v>
      </c>
      <c r="E156" s="637"/>
      <c r="F156" s="637"/>
      <c r="G156" s="637"/>
      <c r="H156" s="637"/>
      <c r="I156" s="21"/>
      <c r="J156" s="1687"/>
    </row>
    <row r="157" spans="3:10" x14ac:dyDescent="0.25">
      <c r="C157" s="836"/>
      <c r="D157" s="636" t="s">
        <v>933</v>
      </c>
      <c r="E157" s="643"/>
      <c r="F157" s="643"/>
      <c r="G157" s="839"/>
      <c r="H157" s="840"/>
      <c r="I157" s="840"/>
      <c r="J157" s="1687"/>
    </row>
    <row r="158" spans="3:10" x14ac:dyDescent="0.25">
      <c r="C158" s="836"/>
      <c r="D158" s="636" t="s">
        <v>934</v>
      </c>
      <c r="E158" s="643"/>
      <c r="F158" s="643"/>
      <c r="G158" s="841"/>
      <c r="H158" s="842"/>
      <c r="I158" s="842"/>
      <c r="J158" s="1688"/>
    </row>
    <row r="159" spans="3:10" x14ac:dyDescent="0.25">
      <c r="C159" s="836"/>
      <c r="D159" s="644" t="s">
        <v>935</v>
      </c>
      <c r="E159" s="645"/>
      <c r="F159" s="645"/>
      <c r="G159" s="842"/>
      <c r="H159" s="842"/>
      <c r="I159" s="842"/>
      <c r="J159" s="842"/>
    </row>
    <row r="160" spans="3:10" x14ac:dyDescent="0.25">
      <c r="C160" s="836"/>
      <c r="D160" s="410" t="s">
        <v>936</v>
      </c>
      <c r="E160" s="410"/>
      <c r="F160" s="410"/>
      <c r="G160" s="410"/>
      <c r="H160" s="411"/>
      <c r="I160" s="411"/>
      <c r="J160" s="411"/>
    </row>
    <row r="161" spans="3:10" x14ac:dyDescent="0.25">
      <c r="C161" s="836"/>
      <c r="D161" s="646" t="s">
        <v>937</v>
      </c>
      <c r="E161" s="835"/>
      <c r="F161" s="835"/>
      <c r="G161" s="835"/>
      <c r="H161" s="835"/>
      <c r="I161" s="835"/>
      <c r="J161" s="835"/>
    </row>
    <row r="162" spans="3:10" x14ac:dyDescent="0.25">
      <c r="C162" s="836"/>
      <c r="D162" s="646" t="s">
        <v>938</v>
      </c>
      <c r="E162" s="835"/>
      <c r="F162" s="835"/>
      <c r="G162" s="835"/>
      <c r="H162" s="835"/>
      <c r="I162" s="835"/>
      <c r="J162" s="835"/>
    </row>
    <row r="163" spans="3:10" x14ac:dyDescent="0.25">
      <c r="C163" s="647"/>
      <c r="D163" s="648" t="s">
        <v>939</v>
      </c>
      <c r="E163" s="835"/>
      <c r="F163" s="835"/>
      <c r="G163" s="835"/>
      <c r="H163" s="835"/>
      <c r="I163" s="835"/>
      <c r="J163" s="835"/>
    </row>
  </sheetData>
  <dataConsolidate/>
  <customSheetViews>
    <customSheetView guid="{5E50F9FD-F004-4720-80B6-C9BC38A9EF11}" scale="78" showAutoFilter="1">
      <selection activeCell="E15" sqref="E15"/>
      <pageMargins left="0.7" right="0.7" top="0.75" bottom="0.75" header="0.3" footer="0.3"/>
      <pageSetup paperSize="9" orientation="portrait" horizontalDpi="300" verticalDpi="300" r:id="rId1"/>
      <autoFilter ref="C37:N42">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autoFilter>
    </customSheetView>
    <customSheetView guid="{1C0C6AD9-F7CB-499C-AE2C-0DCA53FA4E92}" scale="78" showAutoFilter="1">
      <selection activeCell="E15" sqref="E15"/>
      <pageMargins left="0.7" right="0.7" top="0.75" bottom="0.75" header="0.3" footer="0.3"/>
      <pageSetup paperSize="9" orientation="portrait" horizontalDpi="300" verticalDpi="300" r:id="rId2"/>
      <autoFilter ref="C37:N42">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autoFilter>
    </customSheetView>
  </customSheetViews>
  <mergeCells count="176">
    <mergeCell ref="D12:Q12"/>
    <mergeCell ref="F26:Q26"/>
    <mergeCell ref="L39:Q39"/>
    <mergeCell ref="L40:Q40"/>
    <mergeCell ref="H42:Q42"/>
    <mergeCell ref="L47:Q47"/>
    <mergeCell ref="H39:K39"/>
    <mergeCell ref="H40:K40"/>
    <mergeCell ref="C42:G42"/>
    <mergeCell ref="C15:Q15"/>
    <mergeCell ref="C24:Q24"/>
    <mergeCell ref="C21:Q21"/>
    <mergeCell ref="C22:Q22"/>
    <mergeCell ref="C19:G19"/>
    <mergeCell ref="H19:Q19"/>
    <mergeCell ref="G32:Q32"/>
    <mergeCell ref="C84:Q84"/>
    <mergeCell ref="C86:Q86"/>
    <mergeCell ref="C56:I57"/>
    <mergeCell ref="C58:I58"/>
    <mergeCell ref="C59:I59"/>
    <mergeCell ref="C60:I60"/>
    <mergeCell ref="C61:I61"/>
    <mergeCell ref="C62:I62"/>
    <mergeCell ref="C67:Q67"/>
    <mergeCell ref="C68:D69"/>
    <mergeCell ref="C70:D72"/>
    <mergeCell ref="C73:D75"/>
    <mergeCell ref="C76:D78"/>
    <mergeCell ref="G68:I68"/>
    <mergeCell ref="J68:Q69"/>
    <mergeCell ref="J70:Q70"/>
    <mergeCell ref="C81:G81"/>
    <mergeCell ref="H81:Q81"/>
    <mergeCell ref="C83:Q83"/>
    <mergeCell ref="J56:Q57"/>
    <mergeCell ref="J58:Q58"/>
    <mergeCell ref="J59:Q59"/>
    <mergeCell ref="J60:Q60"/>
    <mergeCell ref="J61:Q61"/>
    <mergeCell ref="H101:K101"/>
    <mergeCell ref="L101:Q101"/>
    <mergeCell ref="H102:K102"/>
    <mergeCell ref="L102:Q102"/>
    <mergeCell ref="C101:G101"/>
    <mergeCell ref="C102:G102"/>
    <mergeCell ref="C103:G103"/>
    <mergeCell ref="H103:K103"/>
    <mergeCell ref="L103:Q103"/>
    <mergeCell ref="C123:I123"/>
    <mergeCell ref="J123:Q123"/>
    <mergeCell ref="C124:I124"/>
    <mergeCell ref="J124:Q124"/>
    <mergeCell ref="C127:Q127"/>
    <mergeCell ref="H110:I110"/>
    <mergeCell ref="J110:K110"/>
    <mergeCell ref="L110:Q110"/>
    <mergeCell ref="H111:I111"/>
    <mergeCell ref="J111:K111"/>
    <mergeCell ref="L111:Q111"/>
    <mergeCell ref="C115:Q115"/>
    <mergeCell ref="C117:Q117"/>
    <mergeCell ref="C118:I119"/>
    <mergeCell ref="J118:Q119"/>
    <mergeCell ref="C120:I120"/>
    <mergeCell ref="J120:Q120"/>
    <mergeCell ref="C121:I121"/>
    <mergeCell ref="J121:Q121"/>
    <mergeCell ref="C122:I122"/>
    <mergeCell ref="J122:Q122"/>
    <mergeCell ref="J62:Q62"/>
    <mergeCell ref="C46:Q46"/>
    <mergeCell ref="C47:G47"/>
    <mergeCell ref="C48:G48"/>
    <mergeCell ref="C49:G49"/>
    <mergeCell ref="C50:G50"/>
    <mergeCell ref="C55:Q55"/>
    <mergeCell ref="H49:I49"/>
    <mergeCell ref="J49:K49"/>
    <mergeCell ref="H50:I50"/>
    <mergeCell ref="H48:I48"/>
    <mergeCell ref="J48:K48"/>
    <mergeCell ref="J50:K50"/>
    <mergeCell ref="L48:Q48"/>
    <mergeCell ref="L49:Q49"/>
    <mergeCell ref="L50:Q50"/>
    <mergeCell ref="H47:I47"/>
    <mergeCell ref="J47:K47"/>
    <mergeCell ref="E77:F77"/>
    <mergeCell ref="E78:F78"/>
    <mergeCell ref="C25:Q25"/>
    <mergeCell ref="C26:E26"/>
    <mergeCell ref="C27:E27"/>
    <mergeCell ref="C28:D35"/>
    <mergeCell ref="H41:K41"/>
    <mergeCell ref="L41:Q41"/>
    <mergeCell ref="C38:Q38"/>
    <mergeCell ref="C39:G39"/>
    <mergeCell ref="C40:G40"/>
    <mergeCell ref="C41:G41"/>
    <mergeCell ref="G33:Q33"/>
    <mergeCell ref="G34:Q34"/>
    <mergeCell ref="F27:Q27"/>
    <mergeCell ref="E28:E29"/>
    <mergeCell ref="E30:E31"/>
    <mergeCell ref="E32:E33"/>
    <mergeCell ref="E34:E35"/>
    <mergeCell ref="G35:Q35"/>
    <mergeCell ref="G28:Q28"/>
    <mergeCell ref="G29:Q29"/>
    <mergeCell ref="G30:Q30"/>
    <mergeCell ref="G31:Q31"/>
    <mergeCell ref="C79:Q79"/>
    <mergeCell ref="C65:Q65"/>
    <mergeCell ref="C53:Q53"/>
    <mergeCell ref="C44:Q44"/>
    <mergeCell ref="C37:Q37"/>
    <mergeCell ref="C87:Q87"/>
    <mergeCell ref="C88:E88"/>
    <mergeCell ref="F88:Q88"/>
    <mergeCell ref="J71:Q71"/>
    <mergeCell ref="J72:Q72"/>
    <mergeCell ref="J73:Q73"/>
    <mergeCell ref="J74:Q74"/>
    <mergeCell ref="J75:Q75"/>
    <mergeCell ref="J76:Q76"/>
    <mergeCell ref="J77:Q77"/>
    <mergeCell ref="J78:Q78"/>
    <mergeCell ref="E68:F69"/>
    <mergeCell ref="E70:F70"/>
    <mergeCell ref="E71:F71"/>
    <mergeCell ref="E72:F72"/>
    <mergeCell ref="E73:F73"/>
    <mergeCell ref="E74:F74"/>
    <mergeCell ref="E75:F75"/>
    <mergeCell ref="E76:F76"/>
    <mergeCell ref="C89:E89"/>
    <mergeCell ref="F89:Q89"/>
    <mergeCell ref="C90:D97"/>
    <mergeCell ref="G90:Q90"/>
    <mergeCell ref="G91:Q91"/>
    <mergeCell ref="G92:Q92"/>
    <mergeCell ref="G93:Q93"/>
    <mergeCell ref="C99:Q99"/>
    <mergeCell ref="C100:Q100"/>
    <mergeCell ref="E94:E95"/>
    <mergeCell ref="E96:E97"/>
    <mergeCell ref="G94:Q94"/>
    <mergeCell ref="G95:Q95"/>
    <mergeCell ref="G96:Q96"/>
    <mergeCell ref="G97:Q97"/>
    <mergeCell ref="E90:E91"/>
    <mergeCell ref="E92:E93"/>
    <mergeCell ref="C104:G104"/>
    <mergeCell ref="H104:Q104"/>
    <mergeCell ref="C106:Q106"/>
    <mergeCell ref="C108:Q108"/>
    <mergeCell ref="C109:G109"/>
    <mergeCell ref="C110:G110"/>
    <mergeCell ref="C111:G111"/>
    <mergeCell ref="C112:G112"/>
    <mergeCell ref="H112:I112"/>
    <mergeCell ref="J112:K112"/>
    <mergeCell ref="L112:Q112"/>
    <mergeCell ref="H109:I109"/>
    <mergeCell ref="J109:K109"/>
    <mergeCell ref="L109:Q109"/>
    <mergeCell ref="E163:J163"/>
    <mergeCell ref="C128:C162"/>
    <mergeCell ref="D130:H130"/>
    <mergeCell ref="J149:J158"/>
    <mergeCell ref="G157:I157"/>
    <mergeCell ref="G158:I158"/>
    <mergeCell ref="G159:J159"/>
    <mergeCell ref="E161:J161"/>
    <mergeCell ref="E162:J162"/>
  </mergeCells>
  <dataValidations count="1">
    <dataValidation type="list" allowBlank="1" showInputMessage="1" showErrorMessage="1" sqref="C40:G41 C102:G103">
      <formula1>$U$38:$U$39</formula1>
    </dataValidation>
  </dataValidations>
  <printOptions horizontalCentered="1"/>
  <pageMargins left="0.27559055118110237" right="0.23622047244094491" top="0.35433070866141736" bottom="0.74803149606299213" header="0.31496062992125984" footer="0.31496062992125984"/>
  <pageSetup scale="43" orientation="portrait" horizontalDpi="300" verticalDpi="300" r:id="rId3"/>
  <rowBreaks count="1" manualBreakCount="1">
    <brk id="50" min="1" max="18" man="1"/>
  </rowBreaks>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86"/>
  <sheetViews>
    <sheetView tabSelected="1" zoomScaleNormal="100" workbookViewId="0">
      <selection activeCell="N79" sqref="N79"/>
    </sheetView>
  </sheetViews>
  <sheetFormatPr baseColWidth="10" defaultRowHeight="15" x14ac:dyDescent="0.25"/>
  <cols>
    <col min="1" max="1" width="16.85546875" style="658" customWidth="1"/>
    <col min="2" max="2" width="14.5703125" bestFit="1" customWidth="1"/>
    <col min="3" max="3" width="19.42578125" customWidth="1"/>
    <col min="4" max="4" width="13.28515625" style="658" customWidth="1"/>
    <col min="5" max="5" width="12.42578125" customWidth="1"/>
    <col min="6" max="6" width="12.42578125" style="658" customWidth="1"/>
    <col min="7" max="7" width="11.5703125" customWidth="1"/>
    <col min="8" max="9" width="4.5703125" customWidth="1"/>
    <col min="10" max="10" width="4.28515625" customWidth="1"/>
    <col min="11" max="11" width="4.5703125" customWidth="1"/>
  </cols>
  <sheetData>
    <row r="2" spans="1:11" x14ac:dyDescent="0.25">
      <c r="A2" s="944" t="s">
        <v>941</v>
      </c>
      <c r="B2" s="944"/>
      <c r="C2" s="944"/>
      <c r="D2" s="944"/>
      <c r="E2" s="944"/>
      <c r="F2" s="944"/>
      <c r="G2" s="944"/>
      <c r="H2" s="944"/>
      <c r="I2" s="944"/>
      <c r="J2" s="944"/>
      <c r="K2" s="944"/>
    </row>
    <row r="3" spans="1:11" x14ac:dyDescent="0.25">
      <c r="A3" s="936" t="s">
        <v>942</v>
      </c>
      <c r="B3" s="936"/>
      <c r="C3" s="936"/>
      <c r="D3" s="936"/>
      <c r="E3" s="936"/>
      <c r="F3" s="936"/>
      <c r="G3" s="936"/>
      <c r="H3" s="936"/>
      <c r="I3" s="936"/>
      <c r="J3" s="936"/>
      <c r="K3" s="936"/>
    </row>
    <row r="4" spans="1:11" x14ac:dyDescent="0.25">
      <c r="A4" s="657" t="s">
        <v>943</v>
      </c>
    </row>
    <row r="5" spans="1:11" x14ac:dyDescent="0.25">
      <c r="A5" s="1689" t="s">
        <v>1010</v>
      </c>
      <c r="B5" s="584"/>
    </row>
    <row r="6" spans="1:11" x14ac:dyDescent="0.25">
      <c r="A6" s="659" t="s">
        <v>944</v>
      </c>
      <c r="B6" s="588"/>
      <c r="C6" s="588"/>
      <c r="D6" s="928"/>
      <c r="E6" s="929"/>
      <c r="F6" s="929"/>
      <c r="G6" s="929"/>
      <c r="H6" s="929"/>
      <c r="I6" s="929"/>
      <c r="J6" s="929"/>
      <c r="K6" s="943"/>
    </row>
    <row r="7" spans="1:11" x14ac:dyDescent="0.25">
      <c r="A7" s="945"/>
      <c r="B7" s="946"/>
      <c r="C7" s="946"/>
      <c r="D7" s="946"/>
      <c r="E7" s="946"/>
      <c r="F7" s="946"/>
      <c r="G7" s="946"/>
      <c r="H7" s="946"/>
      <c r="I7" s="946"/>
      <c r="J7" s="946"/>
      <c r="K7" s="947"/>
    </row>
    <row r="8" spans="1:11" x14ac:dyDescent="0.25">
      <c r="A8" s="937"/>
      <c r="B8" s="937"/>
      <c r="C8" s="937"/>
      <c r="D8" s="937"/>
      <c r="E8" s="937"/>
      <c r="F8" s="937"/>
      <c r="G8" s="937"/>
      <c r="H8" s="937"/>
      <c r="I8" s="937"/>
      <c r="J8" s="937"/>
      <c r="K8" s="937"/>
    </row>
    <row r="9" spans="1:11" x14ac:dyDescent="0.25">
      <c r="A9" s="894" t="s">
        <v>945</v>
      </c>
      <c r="B9" s="894"/>
      <c r="C9" s="894"/>
      <c r="D9" s="894"/>
      <c r="E9" s="893"/>
      <c r="F9" s="893"/>
      <c r="G9" s="893"/>
      <c r="H9" s="893"/>
      <c r="I9" s="893"/>
      <c r="J9" s="893"/>
      <c r="K9" s="893"/>
    </row>
    <row r="10" spans="1:11" x14ac:dyDescent="0.25">
      <c r="A10" s="894" t="s">
        <v>946</v>
      </c>
      <c r="B10" s="894"/>
      <c r="C10" s="894"/>
      <c r="D10" s="894"/>
      <c r="E10" s="893"/>
      <c r="F10" s="893"/>
      <c r="G10" s="893"/>
      <c r="H10" s="893"/>
      <c r="I10" s="893"/>
      <c r="J10" s="893"/>
      <c r="K10" s="893"/>
    </row>
    <row r="11" spans="1:11" x14ac:dyDescent="0.25">
      <c r="A11" s="894" t="s">
        <v>947</v>
      </c>
      <c r="B11" s="894"/>
      <c r="C11" s="894"/>
      <c r="D11" s="894"/>
      <c r="E11" s="893"/>
      <c r="F11" s="893"/>
      <c r="G11" s="893"/>
      <c r="H11" s="893"/>
      <c r="I11" s="893"/>
      <c r="J11" s="893"/>
      <c r="K11" s="893"/>
    </row>
    <row r="12" spans="1:11" x14ac:dyDescent="0.25">
      <c r="A12" s="928"/>
      <c r="B12" s="929"/>
      <c r="C12" s="929"/>
      <c r="D12" s="929"/>
      <c r="E12" s="929"/>
      <c r="F12" s="929"/>
      <c r="G12" s="929"/>
      <c r="H12" s="929"/>
      <c r="I12" s="929"/>
      <c r="J12" s="929"/>
      <c r="K12" s="943"/>
    </row>
    <row r="13" spans="1:11" x14ac:dyDescent="0.25">
      <c r="A13" s="937" t="s">
        <v>948</v>
      </c>
      <c r="B13" s="937"/>
      <c r="C13" s="937"/>
      <c r="D13" s="937" t="s">
        <v>949</v>
      </c>
      <c r="E13" s="937"/>
      <c r="F13" s="660" t="s">
        <v>950</v>
      </c>
      <c r="G13" s="937" t="s">
        <v>1016</v>
      </c>
      <c r="H13" s="937"/>
      <c r="I13" s="937"/>
      <c r="J13" s="937"/>
      <c r="K13" s="937"/>
    </row>
    <row r="14" spans="1:11" x14ac:dyDescent="0.25">
      <c r="A14" s="894"/>
      <c r="B14" s="894"/>
      <c r="C14" s="894"/>
      <c r="D14" s="937"/>
      <c r="E14" s="937"/>
      <c r="F14" s="661"/>
      <c r="G14" s="937"/>
      <c r="H14" s="937"/>
      <c r="I14" s="937"/>
      <c r="J14" s="937"/>
      <c r="K14" s="937"/>
    </row>
    <row r="15" spans="1:11" x14ac:dyDescent="0.25">
      <c r="A15" s="894"/>
      <c r="B15" s="894"/>
      <c r="C15" s="894"/>
      <c r="D15" s="937"/>
      <c r="E15" s="937"/>
      <c r="F15" s="661"/>
      <c r="G15" s="937"/>
      <c r="H15" s="937"/>
      <c r="I15" s="937"/>
      <c r="J15" s="937"/>
      <c r="K15" s="937"/>
    </row>
    <row r="16" spans="1:11" x14ac:dyDescent="0.25">
      <c r="A16" s="894"/>
      <c r="B16" s="894"/>
      <c r="C16" s="894"/>
      <c r="D16" s="937"/>
      <c r="E16" s="937"/>
      <c r="F16" s="661"/>
      <c r="G16" s="937"/>
      <c r="H16" s="937"/>
      <c r="I16" s="937"/>
      <c r="J16" s="937"/>
      <c r="K16" s="937"/>
    </row>
    <row r="17" spans="1:16" x14ac:dyDescent="0.25">
      <c r="A17" s="894"/>
      <c r="B17" s="894"/>
      <c r="C17" s="894"/>
      <c r="D17" s="937"/>
      <c r="E17" s="937"/>
      <c r="F17" s="661"/>
      <c r="G17" s="937"/>
      <c r="H17" s="937"/>
      <c r="I17" s="937"/>
      <c r="J17" s="937"/>
      <c r="K17" s="937"/>
    </row>
    <row r="18" spans="1:16" x14ac:dyDescent="0.25">
      <c r="A18" s="893"/>
      <c r="B18" s="893"/>
      <c r="C18" s="893"/>
      <c r="D18" s="893"/>
      <c r="E18" s="893"/>
      <c r="F18" s="893"/>
      <c r="G18" s="893"/>
      <c r="H18" s="893"/>
      <c r="I18" s="893"/>
      <c r="J18" s="893"/>
      <c r="K18" s="893"/>
    </row>
    <row r="19" spans="1:16" x14ac:dyDescent="0.25">
      <c r="A19" s="1682" t="s">
        <v>1011</v>
      </c>
      <c r="B19" s="1683"/>
      <c r="C19" s="1684"/>
      <c r="D19" s="1685"/>
      <c r="E19" s="1685"/>
      <c r="F19" s="1685"/>
      <c r="G19" s="938"/>
      <c r="H19" s="938"/>
      <c r="I19" s="938"/>
      <c r="J19" s="938"/>
      <c r="K19" s="939"/>
    </row>
    <row r="20" spans="1:16" x14ac:dyDescent="0.25">
      <c r="A20" s="894" t="s">
        <v>951</v>
      </c>
      <c r="B20" s="894"/>
      <c r="C20" s="942"/>
      <c r="D20" s="940"/>
      <c r="E20" s="940"/>
      <c r="F20" s="940"/>
      <c r="G20" s="940"/>
      <c r="H20" s="940"/>
      <c r="I20" s="940"/>
      <c r="J20" s="940"/>
      <c r="K20" s="941"/>
    </row>
    <row r="21" spans="1:16" x14ac:dyDescent="0.25">
      <c r="A21" s="933" t="s">
        <v>952</v>
      </c>
      <c r="B21" s="933"/>
      <c r="C21" s="933"/>
      <c r="D21" s="933"/>
      <c r="E21" s="933"/>
      <c r="F21" s="933"/>
      <c r="G21" s="933"/>
      <c r="H21" s="933"/>
      <c r="I21" s="933"/>
      <c r="J21" s="933"/>
      <c r="K21" s="933"/>
    </row>
    <row r="22" spans="1:16" x14ac:dyDescent="0.25">
      <c r="A22" s="934" t="s">
        <v>953</v>
      </c>
      <c r="B22" s="934"/>
      <c r="C22" s="934"/>
      <c r="D22" s="934"/>
      <c r="E22" s="934"/>
      <c r="F22" s="934"/>
      <c r="G22" s="934"/>
      <c r="H22" s="934"/>
      <c r="I22" s="934"/>
      <c r="J22" s="934"/>
      <c r="K22" s="934"/>
      <c r="P22" s="662"/>
    </row>
    <row r="23" spans="1:16" x14ac:dyDescent="0.25">
      <c r="A23" s="935" t="s">
        <v>954</v>
      </c>
      <c r="B23" s="935"/>
      <c r="C23" s="935"/>
      <c r="D23" s="935"/>
      <c r="E23" s="935"/>
      <c r="F23" s="935"/>
      <c r="G23" s="935"/>
      <c r="H23" s="935"/>
      <c r="I23" s="935"/>
      <c r="J23" s="935"/>
      <c r="K23" s="935"/>
    </row>
    <row r="24" spans="1:16" ht="15.75" thickBot="1" x14ac:dyDescent="0.3">
      <c r="A24" s="936" t="s">
        <v>955</v>
      </c>
      <c r="B24" s="936"/>
      <c r="C24" s="936"/>
      <c r="D24" s="936"/>
      <c r="E24" s="936"/>
      <c r="F24" s="936"/>
      <c r="G24" s="936"/>
      <c r="H24" s="936"/>
      <c r="I24" s="936"/>
      <c r="J24" s="936"/>
      <c r="K24" s="936"/>
    </row>
    <row r="25" spans="1:16" ht="46.5" thickTop="1" thickBot="1" x14ac:dyDescent="0.3">
      <c r="A25" s="663" t="s">
        <v>956</v>
      </c>
      <c r="B25" s="664" t="s">
        <v>957</v>
      </c>
      <c r="C25" s="665" t="s">
        <v>958</v>
      </c>
      <c r="D25" s="665" t="s">
        <v>959</v>
      </c>
      <c r="E25" s="665" t="s">
        <v>960</v>
      </c>
      <c r="F25" s="665" t="s">
        <v>961</v>
      </c>
      <c r="G25" s="666" t="s">
        <v>962</v>
      </c>
      <c r="H25" s="663" t="s">
        <v>963</v>
      </c>
      <c r="I25" s="663" t="s">
        <v>964</v>
      </c>
      <c r="J25" s="667" t="s">
        <v>965</v>
      </c>
      <c r="K25" s="667" t="s">
        <v>966</v>
      </c>
    </row>
    <row r="26" spans="1:16" ht="15.75" thickTop="1" x14ac:dyDescent="0.25">
      <c r="A26" s="668">
        <v>1</v>
      </c>
      <c r="B26" s="669"/>
      <c r="C26" s="669"/>
      <c r="D26" s="669"/>
      <c r="E26" s="669"/>
      <c r="F26" s="669"/>
      <c r="G26" s="669"/>
      <c r="H26" s="668">
        <v>3</v>
      </c>
      <c r="I26" s="699">
        <f>COUNTIF(B26:G26,"X")</f>
        <v>0</v>
      </c>
      <c r="J26" s="670">
        <f>A26*H26*I26</f>
        <v>0</v>
      </c>
      <c r="K26" s="670">
        <f t="shared" ref="K26:K28" si="0">H26*I26</f>
        <v>0</v>
      </c>
    </row>
    <row r="27" spans="1:16" x14ac:dyDescent="0.25">
      <c r="A27" s="671">
        <v>2</v>
      </c>
      <c r="B27" s="669"/>
      <c r="C27" s="669"/>
      <c r="D27" s="669"/>
      <c r="E27" s="669"/>
      <c r="F27" s="669"/>
      <c r="G27" s="669"/>
      <c r="H27" s="671">
        <v>2</v>
      </c>
      <c r="I27" s="699">
        <f>COUNTIF(B27:G27,"X")</f>
        <v>0</v>
      </c>
      <c r="J27" s="670">
        <f>A27*H27*I27</f>
        <v>0</v>
      </c>
      <c r="K27" s="670">
        <f t="shared" si="0"/>
        <v>0</v>
      </c>
    </row>
    <row r="28" spans="1:16" x14ac:dyDescent="0.25">
      <c r="A28" s="671">
        <v>3</v>
      </c>
      <c r="B28" s="669"/>
      <c r="C28" s="669"/>
      <c r="D28" s="669"/>
      <c r="E28" s="669"/>
      <c r="F28" s="669"/>
      <c r="G28" s="669"/>
      <c r="H28" s="671">
        <v>1</v>
      </c>
      <c r="I28" s="699">
        <f>COUNTIF(B28:G28,"X")</f>
        <v>0</v>
      </c>
      <c r="J28" s="670">
        <f>A28*H28*I28</f>
        <v>0</v>
      </c>
      <c r="K28" s="670">
        <f t="shared" si="0"/>
        <v>0</v>
      </c>
    </row>
    <row r="29" spans="1:16" x14ac:dyDescent="0.25">
      <c r="A29" s="927" t="s">
        <v>967</v>
      </c>
      <c r="B29" s="927"/>
      <c r="C29" s="927"/>
      <c r="D29" s="927"/>
      <c r="E29" s="699" t="e">
        <f>J29/K29</f>
        <v>#DIV/0!</v>
      </c>
      <c r="F29" s="928"/>
      <c r="G29" s="929"/>
      <c r="H29" s="672"/>
      <c r="I29" s="672"/>
      <c r="J29" s="673">
        <f>SUM(J26:J28)</f>
        <v>0</v>
      </c>
      <c r="K29" s="673">
        <f>SUM(K26:K28)</f>
        <v>0</v>
      </c>
    </row>
    <row r="30" spans="1:16" ht="15.75" thickBot="1" x14ac:dyDescent="0.3">
      <c r="A30" s="930" t="s">
        <v>968</v>
      </c>
      <c r="B30" s="930"/>
      <c r="C30" s="930"/>
      <c r="D30" s="930"/>
      <c r="E30" s="930"/>
      <c r="F30" s="930"/>
      <c r="G30" s="930"/>
      <c r="H30" s="930"/>
      <c r="I30" s="930"/>
      <c r="J30" s="930"/>
      <c r="K30" s="930"/>
    </row>
    <row r="31" spans="1:16" ht="24" thickTop="1" thickBot="1" x14ac:dyDescent="0.3">
      <c r="A31" s="674" t="s">
        <v>956</v>
      </c>
      <c r="B31" s="665" t="s">
        <v>969</v>
      </c>
      <c r="C31" s="665" t="s">
        <v>970</v>
      </c>
      <c r="D31" s="665" t="s">
        <v>971</v>
      </c>
      <c r="E31" s="665" t="s">
        <v>972</v>
      </c>
      <c r="F31" s="675"/>
      <c r="G31" s="676"/>
      <c r="H31" s="663" t="s">
        <v>963</v>
      </c>
      <c r="I31" s="663" t="s">
        <v>964</v>
      </c>
      <c r="J31" s="667" t="s">
        <v>965</v>
      </c>
      <c r="K31" s="667" t="s">
        <v>966</v>
      </c>
    </row>
    <row r="32" spans="1:16" ht="16.5" thickTop="1" thickBot="1" x14ac:dyDescent="0.3">
      <c r="A32" s="677">
        <v>1</v>
      </c>
      <c r="B32" s="678"/>
      <c r="C32" s="669"/>
      <c r="D32" s="669"/>
      <c r="E32" s="679"/>
      <c r="F32" s="675"/>
      <c r="G32" s="676"/>
      <c r="H32" s="671">
        <v>3</v>
      </c>
      <c r="I32" s="699">
        <f>COUNTIF(B32:G32,"X")</f>
        <v>0</v>
      </c>
      <c r="J32" s="670">
        <f>A32*H32*I32</f>
        <v>0</v>
      </c>
      <c r="K32" s="670">
        <f>H32*I32</f>
        <v>0</v>
      </c>
    </row>
    <row r="33" spans="1:18" ht="15.75" thickTop="1" x14ac:dyDescent="0.25">
      <c r="A33" s="668">
        <v>2</v>
      </c>
      <c r="B33" s="669"/>
      <c r="C33" s="680"/>
      <c r="D33" s="680"/>
      <c r="E33" s="669"/>
      <c r="F33" s="675"/>
      <c r="G33" s="676"/>
      <c r="H33" s="671">
        <v>2</v>
      </c>
      <c r="I33" s="699">
        <f>COUNTIF(B33:G33,"X")</f>
        <v>0</v>
      </c>
      <c r="J33" s="670">
        <f>A33*H33*I33</f>
        <v>0</v>
      </c>
      <c r="K33" s="670">
        <f t="shared" ref="K33:K34" si="1">H33*I33</f>
        <v>0</v>
      </c>
    </row>
    <row r="34" spans="1:18" x14ac:dyDescent="0.25">
      <c r="A34" s="671">
        <v>3</v>
      </c>
      <c r="B34" s="669"/>
      <c r="C34" s="669"/>
      <c r="D34" s="669"/>
      <c r="E34" s="680"/>
      <c r="F34" s="675"/>
      <c r="G34" s="676"/>
      <c r="H34" s="671">
        <v>1</v>
      </c>
      <c r="I34" s="699">
        <f>COUNTIF(B34:G34,"X")</f>
        <v>0</v>
      </c>
      <c r="J34" s="670">
        <f>A34*H34*I34</f>
        <v>0</v>
      </c>
      <c r="K34" s="670">
        <f t="shared" si="1"/>
        <v>0</v>
      </c>
      <c r="Q34" s="681"/>
    </row>
    <row r="35" spans="1:18" x14ac:dyDescent="0.25">
      <c r="A35" s="931" t="s">
        <v>967</v>
      </c>
      <c r="B35" s="931"/>
      <c r="C35" s="931"/>
      <c r="D35" s="931"/>
      <c r="E35" s="699" t="e">
        <f>J35/K35</f>
        <v>#DIV/0!</v>
      </c>
      <c r="F35" s="928"/>
      <c r="G35" s="929"/>
      <c r="H35" s="672"/>
      <c r="I35" s="672"/>
      <c r="J35" s="673">
        <f>SUM(J32:J34)</f>
        <v>0</v>
      </c>
      <c r="K35" s="673">
        <f>SUM(K32:K34)</f>
        <v>0</v>
      </c>
    </row>
    <row r="36" spans="1:18" x14ac:dyDescent="0.25">
      <c r="A36" s="893"/>
      <c r="B36" s="893"/>
      <c r="C36" s="893"/>
      <c r="D36" s="893"/>
      <c r="E36" s="893"/>
      <c r="F36" s="893"/>
      <c r="G36" s="893"/>
      <c r="H36" s="893"/>
      <c r="I36" s="893"/>
      <c r="J36" s="893"/>
      <c r="K36" s="893"/>
      <c r="P36" s="681"/>
      <c r="Q36" s="681"/>
    </row>
    <row r="37" spans="1:18" x14ac:dyDescent="0.25">
      <c r="A37" s="930" t="s">
        <v>973</v>
      </c>
      <c r="B37" s="930"/>
      <c r="C37" s="930"/>
      <c r="D37" s="930"/>
      <c r="E37" s="930"/>
      <c r="F37" s="930"/>
      <c r="G37" s="930"/>
      <c r="H37" s="930"/>
      <c r="I37" s="930"/>
      <c r="J37" s="930"/>
      <c r="K37" s="930"/>
      <c r="P37" s="634"/>
      <c r="Q37" s="682"/>
      <c r="R37" s="682"/>
    </row>
    <row r="38" spans="1:18" ht="15.75" thickBot="1" x14ac:dyDescent="0.3">
      <c r="A38" s="932" t="s">
        <v>974</v>
      </c>
      <c r="B38" s="930"/>
      <c r="C38" s="930"/>
      <c r="D38" s="930"/>
      <c r="E38" s="930"/>
      <c r="F38" s="930"/>
      <c r="G38" s="930"/>
      <c r="H38" s="932"/>
      <c r="I38" s="930"/>
      <c r="J38" s="930"/>
      <c r="K38" s="930"/>
    </row>
    <row r="39" spans="1:18" ht="46.5" thickTop="1" thickBot="1" x14ac:dyDescent="0.3">
      <c r="A39" s="663" t="s">
        <v>956</v>
      </c>
      <c r="B39" s="664" t="s">
        <v>975</v>
      </c>
      <c r="C39" s="665" t="s">
        <v>976</v>
      </c>
      <c r="D39" s="665" t="s">
        <v>977</v>
      </c>
      <c r="E39" s="665" t="s">
        <v>978</v>
      </c>
      <c r="F39" s="665" t="s">
        <v>979</v>
      </c>
      <c r="G39" s="683"/>
      <c r="H39" s="663" t="s">
        <v>963</v>
      </c>
      <c r="I39" s="663" t="s">
        <v>964</v>
      </c>
      <c r="J39" s="667" t="s">
        <v>965</v>
      </c>
      <c r="K39" s="667" t="s">
        <v>966</v>
      </c>
    </row>
    <row r="40" spans="1:18" ht="15.75" thickTop="1" x14ac:dyDescent="0.25">
      <c r="A40" s="668">
        <v>1</v>
      </c>
      <c r="B40" s="669"/>
      <c r="C40" s="669"/>
      <c r="D40" s="669"/>
      <c r="E40" s="669"/>
      <c r="F40" s="669"/>
      <c r="G40" s="676"/>
      <c r="H40" s="684">
        <v>3</v>
      </c>
      <c r="I40" s="685">
        <f>COUNTIF(B40:G40,"X")</f>
        <v>0</v>
      </c>
      <c r="J40" s="670">
        <f>A40*H40*I40</f>
        <v>0</v>
      </c>
      <c r="K40" s="670">
        <f t="shared" ref="K40:K42" si="2">H40*I40</f>
        <v>0</v>
      </c>
    </row>
    <row r="41" spans="1:18" x14ac:dyDescent="0.25">
      <c r="A41" s="671">
        <v>2</v>
      </c>
      <c r="B41" s="669"/>
      <c r="C41" s="669"/>
      <c r="D41" s="669"/>
      <c r="E41" s="669"/>
      <c r="F41" s="669"/>
      <c r="G41" s="676"/>
      <c r="H41" s="686">
        <v>2</v>
      </c>
      <c r="I41" s="685">
        <f>COUNTIF(B41:G41,"X")</f>
        <v>0</v>
      </c>
      <c r="J41" s="670">
        <f>A41*H41*I41</f>
        <v>0</v>
      </c>
      <c r="K41" s="670">
        <f t="shared" si="2"/>
        <v>0</v>
      </c>
    </row>
    <row r="42" spans="1:18" x14ac:dyDescent="0.25">
      <c r="A42" s="671">
        <v>3</v>
      </c>
      <c r="B42" s="669"/>
      <c r="C42" s="669"/>
      <c r="D42" s="669"/>
      <c r="E42" s="669"/>
      <c r="F42" s="669"/>
      <c r="G42" s="676"/>
      <c r="H42" s="686">
        <v>1</v>
      </c>
      <c r="I42" s="685">
        <f>COUNTIF(B42:G42,"X")</f>
        <v>0</v>
      </c>
      <c r="J42" s="670">
        <f>A42*H42*I42</f>
        <v>0</v>
      </c>
      <c r="K42" s="670">
        <f t="shared" si="2"/>
        <v>0</v>
      </c>
    </row>
    <row r="43" spans="1:18" x14ac:dyDescent="0.25">
      <c r="A43" s="927" t="s">
        <v>967</v>
      </c>
      <c r="B43" s="927"/>
      <c r="C43" s="927"/>
      <c r="D43" s="927"/>
      <c r="E43" s="687" t="e">
        <f>J43/K43</f>
        <v>#DIV/0!</v>
      </c>
      <c r="F43" s="928"/>
      <c r="G43" s="929"/>
      <c r="H43" s="672"/>
      <c r="I43" s="672"/>
      <c r="J43" s="673">
        <f>SUM(J40:J42)</f>
        <v>0</v>
      </c>
      <c r="K43" s="673">
        <f>SUM(K40:K42)</f>
        <v>0</v>
      </c>
    </row>
    <row r="44" spans="1:18" x14ac:dyDescent="0.25">
      <c r="A44" s="893"/>
      <c r="B44" s="893"/>
      <c r="C44" s="893"/>
      <c r="D44" s="893"/>
      <c r="E44" s="893"/>
      <c r="F44" s="893"/>
      <c r="G44" s="893"/>
      <c r="H44" s="893"/>
      <c r="I44" s="893"/>
      <c r="J44" s="893"/>
      <c r="K44" s="893"/>
    </row>
    <row r="45" spans="1:18" x14ac:dyDescent="0.25">
      <c r="A45" s="930" t="s">
        <v>980</v>
      </c>
      <c r="B45" s="930"/>
      <c r="C45" s="930"/>
      <c r="D45" s="930"/>
      <c r="E45" s="930"/>
      <c r="F45" s="930"/>
      <c r="G45" s="930"/>
      <c r="H45" s="930"/>
      <c r="I45" s="930"/>
      <c r="J45" s="930"/>
      <c r="K45" s="930"/>
    </row>
    <row r="46" spans="1:18" ht="24" thickBot="1" x14ac:dyDescent="0.3">
      <c r="A46" s="674" t="s">
        <v>956</v>
      </c>
      <c r="B46" s="688" t="s">
        <v>981</v>
      </c>
      <c r="C46" s="688" t="s">
        <v>982</v>
      </c>
      <c r="D46" s="688" t="s">
        <v>983</v>
      </c>
      <c r="E46" s="689"/>
      <c r="F46" s="690"/>
      <c r="G46" s="691"/>
      <c r="H46" s="692" t="s">
        <v>963</v>
      </c>
      <c r="I46" s="692" t="s">
        <v>964</v>
      </c>
      <c r="J46" s="667" t="s">
        <v>965</v>
      </c>
      <c r="K46" s="667" t="s">
        <v>966</v>
      </c>
    </row>
    <row r="47" spans="1:18" ht="15.75" thickBot="1" x14ac:dyDescent="0.3">
      <c r="A47" s="693">
        <v>1</v>
      </c>
      <c r="B47" s="694"/>
      <c r="C47" s="695"/>
      <c r="D47" s="696"/>
      <c r="E47" s="697"/>
      <c r="F47" s="675"/>
      <c r="G47" s="676"/>
      <c r="H47" s="686">
        <v>3</v>
      </c>
      <c r="I47" s="685">
        <f>COUNTIF(B47:G47,"X")</f>
        <v>0</v>
      </c>
      <c r="J47" s="670">
        <f>A47*H47*I47</f>
        <v>0</v>
      </c>
      <c r="K47" s="670">
        <f t="shared" ref="K47:K49" si="3">H47*I47</f>
        <v>0</v>
      </c>
    </row>
    <row r="48" spans="1:18" x14ac:dyDescent="0.25">
      <c r="A48" s="668">
        <v>2</v>
      </c>
      <c r="B48" s="695"/>
      <c r="C48" s="695"/>
      <c r="D48" s="696"/>
      <c r="E48" s="697"/>
      <c r="F48" s="675"/>
      <c r="G48" s="676"/>
      <c r="H48" s="686">
        <v>2</v>
      </c>
      <c r="I48" s="685">
        <f>COUNTIF(B48:G48,"X")</f>
        <v>0</v>
      </c>
      <c r="J48" s="670">
        <f>A48*H48*I48</f>
        <v>0</v>
      </c>
      <c r="K48" s="670">
        <f t="shared" si="3"/>
        <v>0</v>
      </c>
    </row>
    <row r="49" spans="1:11" x14ac:dyDescent="0.25">
      <c r="A49" s="671">
        <v>3</v>
      </c>
      <c r="B49" s="669"/>
      <c r="C49" s="669"/>
      <c r="D49" s="669"/>
      <c r="E49" s="697"/>
      <c r="F49" s="675"/>
      <c r="G49" s="676"/>
      <c r="H49" s="686">
        <v>1</v>
      </c>
      <c r="I49" s="685">
        <f>COUNTIF(B49:G49,"X")</f>
        <v>0</v>
      </c>
      <c r="J49" s="670">
        <f>A49*H49*I49</f>
        <v>0</v>
      </c>
      <c r="K49" s="670">
        <f t="shared" si="3"/>
        <v>0</v>
      </c>
    </row>
    <row r="50" spans="1:11" x14ac:dyDescent="0.25">
      <c r="A50" s="927" t="s">
        <v>967</v>
      </c>
      <c r="B50" s="927"/>
      <c r="C50" s="927"/>
      <c r="D50" s="927"/>
      <c r="E50" s="699" t="e">
        <f>J50/K50</f>
        <v>#DIV/0!</v>
      </c>
      <c r="F50" s="928"/>
      <c r="G50" s="929"/>
      <c r="H50" s="672"/>
      <c r="I50" s="672"/>
      <c r="J50" s="673">
        <f>SUM(J47:J49)</f>
        <v>0</v>
      </c>
      <c r="K50" s="673">
        <f>SUM(K47:K49)</f>
        <v>0</v>
      </c>
    </row>
    <row r="51" spans="1:11" x14ac:dyDescent="0.25">
      <c r="A51" s="917"/>
      <c r="B51" s="917"/>
      <c r="C51" s="917"/>
      <c r="D51" s="917"/>
      <c r="E51" s="917"/>
      <c r="F51" s="917"/>
      <c r="G51" s="917"/>
      <c r="H51" s="917"/>
      <c r="I51" s="917"/>
      <c r="J51" s="917"/>
      <c r="K51" s="917"/>
    </row>
    <row r="52" spans="1:11" x14ac:dyDescent="0.25">
      <c r="A52" s="918"/>
      <c r="B52" s="918"/>
      <c r="C52" s="918"/>
      <c r="D52" s="918"/>
      <c r="E52" s="918"/>
      <c r="F52" s="918"/>
      <c r="G52" s="918"/>
      <c r="H52" s="918"/>
      <c r="I52" s="918"/>
      <c r="J52" s="918"/>
      <c r="K52" s="918"/>
    </row>
    <row r="53" spans="1:11" x14ac:dyDescent="0.25">
      <c r="A53" s="919" t="s">
        <v>1015</v>
      </c>
      <c r="B53" s="919"/>
      <c r="C53" s="919"/>
      <c r="D53" s="919"/>
      <c r="E53" s="919"/>
      <c r="F53" s="919"/>
      <c r="G53" s="919"/>
      <c r="H53" s="919"/>
      <c r="I53" s="919"/>
      <c r="J53" s="919"/>
      <c r="K53" s="919"/>
    </row>
    <row r="54" spans="1:11" ht="32.25" customHeight="1" x14ac:dyDescent="0.25">
      <c r="A54" s="920" t="s">
        <v>83</v>
      </c>
      <c r="B54" s="920"/>
      <c r="C54" s="920"/>
      <c r="D54" s="920"/>
      <c r="E54" s="920"/>
      <c r="F54" s="920"/>
      <c r="G54" s="920"/>
      <c r="H54" s="921" t="s">
        <v>984</v>
      </c>
      <c r="I54" s="922"/>
      <c r="J54" s="922"/>
      <c r="K54" s="923"/>
    </row>
    <row r="55" spans="1:11" x14ac:dyDescent="0.25">
      <c r="A55" s="894" t="s">
        <v>985</v>
      </c>
      <c r="B55" s="894"/>
      <c r="C55" s="894"/>
      <c r="D55" s="894"/>
      <c r="E55" s="894"/>
      <c r="F55" s="894"/>
      <c r="G55" s="894"/>
      <c r="H55" s="924" t="e">
        <f>E29</f>
        <v>#DIV/0!</v>
      </c>
      <c r="I55" s="925"/>
      <c r="J55" s="925"/>
      <c r="K55" s="926"/>
    </row>
    <row r="56" spans="1:11" ht="15.75" thickBot="1" x14ac:dyDescent="0.3">
      <c r="A56" s="909" t="s">
        <v>986</v>
      </c>
      <c r="B56" s="909"/>
      <c r="C56" s="909"/>
      <c r="D56" s="909"/>
      <c r="E56" s="909"/>
      <c r="F56" s="909"/>
      <c r="G56" s="909"/>
      <c r="H56" s="895" t="e">
        <f>E35</f>
        <v>#DIV/0!</v>
      </c>
      <c r="I56" s="896"/>
      <c r="J56" s="896"/>
      <c r="K56" s="897"/>
    </row>
    <row r="57" spans="1:11" ht="16.5" thickTop="1" thickBot="1" x14ac:dyDescent="0.3">
      <c r="A57" s="903" t="s">
        <v>987</v>
      </c>
      <c r="B57" s="904"/>
      <c r="C57" s="904"/>
      <c r="D57" s="904"/>
      <c r="E57" s="904"/>
      <c r="F57" s="904"/>
      <c r="G57" s="905"/>
      <c r="H57" s="910" t="e">
        <f>IF(H55&lt;H56,H55,H56)</f>
        <v>#DIV/0!</v>
      </c>
      <c r="I57" s="911"/>
      <c r="J57" s="911"/>
      <c r="K57" s="912"/>
    </row>
    <row r="58" spans="1:11" ht="15.75" thickTop="1" x14ac:dyDescent="0.25">
      <c r="A58" s="913" t="s">
        <v>988</v>
      </c>
      <c r="B58" s="913"/>
      <c r="C58" s="913"/>
      <c r="D58" s="913"/>
      <c r="E58" s="913"/>
      <c r="F58" s="913"/>
      <c r="G58" s="913"/>
      <c r="H58" s="914" t="e">
        <f>E43</f>
        <v>#DIV/0!</v>
      </c>
      <c r="I58" s="915"/>
      <c r="J58" s="915"/>
      <c r="K58" s="916"/>
    </row>
    <row r="59" spans="1:11" ht="15.75" thickBot="1" x14ac:dyDescent="0.3">
      <c r="A59" s="894" t="s">
        <v>989</v>
      </c>
      <c r="B59" s="894"/>
      <c r="C59" s="894"/>
      <c r="D59" s="894"/>
      <c r="E59" s="894"/>
      <c r="F59" s="894"/>
      <c r="G59" s="894"/>
      <c r="H59" s="895" t="e">
        <f>E50</f>
        <v>#DIV/0!</v>
      </c>
      <c r="I59" s="896"/>
      <c r="J59" s="896"/>
      <c r="K59" s="897"/>
    </row>
    <row r="60" spans="1:11" ht="16.5" thickTop="1" thickBot="1" x14ac:dyDescent="0.3">
      <c r="A60" s="898" t="s">
        <v>990</v>
      </c>
      <c r="B60" s="898"/>
      <c r="C60" s="898"/>
      <c r="D60" s="898"/>
      <c r="E60" s="898"/>
      <c r="F60" s="898"/>
      <c r="G60" s="899"/>
      <c r="H60" s="900" t="e">
        <f>IF(H58&lt;H59,H58,H59)</f>
        <v>#DIV/0!</v>
      </c>
      <c r="I60" s="901"/>
      <c r="J60" s="901"/>
      <c r="K60" s="902"/>
    </row>
    <row r="61" spans="1:11" ht="24.75" customHeight="1" thickTop="1" thickBot="1" x14ac:dyDescent="0.3">
      <c r="A61" s="903" t="s">
        <v>991</v>
      </c>
      <c r="B61" s="904"/>
      <c r="C61" s="904"/>
      <c r="D61" s="904"/>
      <c r="E61" s="904"/>
      <c r="F61" s="904"/>
      <c r="G61" s="905"/>
      <c r="H61" s="906" t="e">
        <f>(H57+H60)/2</f>
        <v>#DIV/0!</v>
      </c>
      <c r="I61" s="907"/>
      <c r="J61" s="907"/>
      <c r="K61" s="908"/>
    </row>
    <row r="62" spans="1:11" ht="17.25" customHeight="1" thickTop="1" x14ac:dyDescent="0.25"/>
    <row r="63" spans="1:11" ht="18.75" customHeight="1" x14ac:dyDescent="0.25">
      <c r="A63" s="698" t="s">
        <v>992</v>
      </c>
    </row>
    <row r="64" spans="1:11" ht="18" customHeight="1" x14ac:dyDescent="0.25">
      <c r="A64" s="698" t="s">
        <v>993</v>
      </c>
    </row>
    <row r="65" spans="1:11" x14ac:dyDescent="0.25">
      <c r="A65" s="886" t="s">
        <v>994</v>
      </c>
      <c r="B65" s="887"/>
      <c r="C65" s="887"/>
      <c r="D65" s="887"/>
      <c r="E65" s="887"/>
      <c r="F65" s="887"/>
      <c r="G65" s="887"/>
      <c r="H65" s="887"/>
      <c r="I65" s="887"/>
      <c r="J65" s="887"/>
      <c r="K65" s="888"/>
    </row>
    <row r="66" spans="1:11" x14ac:dyDescent="0.25">
      <c r="A66" s="889"/>
      <c r="B66" s="890"/>
      <c r="C66" s="890"/>
      <c r="D66" s="890"/>
      <c r="E66" s="890"/>
      <c r="F66" s="890"/>
      <c r="G66" s="890"/>
      <c r="H66" s="890"/>
      <c r="I66" s="890"/>
      <c r="J66" s="890"/>
      <c r="K66" s="891"/>
    </row>
    <row r="67" spans="1:11" x14ac:dyDescent="0.25">
      <c r="A67" s="699" t="s">
        <v>995</v>
      </c>
      <c r="B67" s="892" t="s">
        <v>91</v>
      </c>
      <c r="C67" s="892"/>
      <c r="D67" s="892"/>
      <c r="E67" s="892" t="s">
        <v>996</v>
      </c>
      <c r="F67" s="892"/>
      <c r="G67" s="892"/>
      <c r="H67" s="892"/>
      <c r="I67" s="892"/>
      <c r="J67" s="892"/>
      <c r="K67" s="892"/>
    </row>
    <row r="68" spans="1:11" ht="35.25" customHeight="1" x14ac:dyDescent="0.25">
      <c r="A68" s="700" t="s">
        <v>997</v>
      </c>
      <c r="B68" s="881" t="s">
        <v>998</v>
      </c>
      <c r="C68" s="881"/>
      <c r="D68" s="881"/>
      <c r="E68" s="885" t="s">
        <v>999</v>
      </c>
      <c r="F68" s="885"/>
      <c r="G68" s="885"/>
      <c r="H68" s="885"/>
      <c r="I68" s="885"/>
      <c r="J68" s="885"/>
      <c r="K68" s="885"/>
    </row>
    <row r="69" spans="1:11" ht="38.25" customHeight="1" x14ac:dyDescent="0.25">
      <c r="A69" s="700" t="s">
        <v>1000</v>
      </c>
      <c r="B69" s="881" t="s">
        <v>1001</v>
      </c>
      <c r="C69" s="881"/>
      <c r="D69" s="881"/>
      <c r="E69" s="882" t="s">
        <v>1002</v>
      </c>
      <c r="F69" s="883"/>
      <c r="G69" s="883"/>
      <c r="H69" s="883"/>
      <c r="I69" s="883"/>
      <c r="J69" s="883"/>
      <c r="K69" s="884"/>
    </row>
    <row r="70" spans="1:11" ht="33" customHeight="1" x14ac:dyDescent="0.25">
      <c r="A70" s="700" t="s">
        <v>1003</v>
      </c>
      <c r="B70" s="881" t="s">
        <v>1004</v>
      </c>
      <c r="C70" s="881"/>
      <c r="D70" s="881"/>
      <c r="E70" s="885" t="s">
        <v>1005</v>
      </c>
      <c r="F70" s="885"/>
      <c r="G70" s="885"/>
      <c r="H70" s="885"/>
      <c r="I70" s="885"/>
      <c r="J70" s="885"/>
      <c r="K70" s="885"/>
    </row>
    <row r="71" spans="1:11" ht="23.25" customHeight="1" x14ac:dyDescent="0.25">
      <c r="A71" s="700" t="s">
        <v>1006</v>
      </c>
      <c r="B71" s="881" t="s">
        <v>1007</v>
      </c>
      <c r="C71" s="881"/>
      <c r="D71" s="881"/>
      <c r="E71" s="885" t="s">
        <v>1008</v>
      </c>
      <c r="F71" s="885"/>
      <c r="G71" s="885"/>
      <c r="H71" s="885"/>
      <c r="I71" s="885"/>
      <c r="J71" s="885"/>
      <c r="K71" s="885"/>
    </row>
    <row r="72" spans="1:11" x14ac:dyDescent="0.25">
      <c r="A72" s="698"/>
    </row>
    <row r="73" spans="1:11" ht="48.75" customHeight="1" x14ac:dyDescent="0.25">
      <c r="A73" s="880" t="s">
        <v>1012</v>
      </c>
      <c r="B73" s="880"/>
      <c r="C73" s="880"/>
      <c r="D73" s="880"/>
      <c r="E73" s="880"/>
      <c r="F73" s="880"/>
      <c r="G73" s="880"/>
      <c r="H73" s="880"/>
      <c r="I73" s="880"/>
      <c r="J73" s="880"/>
      <c r="K73" s="880"/>
    </row>
    <row r="75" spans="1:11" x14ac:dyDescent="0.25">
      <c r="A75" s="1692" t="s">
        <v>1009</v>
      </c>
      <c r="B75" s="645"/>
      <c r="C75" s="645"/>
      <c r="D75" s="1693"/>
      <c r="E75" s="645"/>
      <c r="F75" s="1693"/>
      <c r="G75" s="645"/>
      <c r="H75" s="645"/>
      <c r="I75" s="645"/>
      <c r="J75" s="645"/>
      <c r="K75" s="1694"/>
    </row>
    <row r="76" spans="1:11" x14ac:dyDescent="0.25">
      <c r="A76" s="1695"/>
      <c r="B76" s="2"/>
      <c r="C76" s="2"/>
      <c r="D76" s="70"/>
      <c r="E76" s="2"/>
      <c r="F76" s="70"/>
      <c r="G76" s="2"/>
      <c r="H76" s="2"/>
      <c r="I76" s="2"/>
      <c r="J76" s="2"/>
      <c r="K76" s="1696"/>
    </row>
    <row r="77" spans="1:11" x14ac:dyDescent="0.25">
      <c r="A77" s="1695"/>
      <c r="B77" s="2"/>
      <c r="C77" s="2"/>
      <c r="D77" s="70"/>
      <c r="E77" s="2"/>
      <c r="F77" s="70"/>
      <c r="G77" s="2"/>
      <c r="H77" s="2"/>
      <c r="I77" s="2"/>
      <c r="J77" s="2"/>
      <c r="K77" s="1696"/>
    </row>
    <row r="78" spans="1:11" x14ac:dyDescent="0.25">
      <c r="A78" s="1697"/>
      <c r="B78" s="1698"/>
      <c r="C78" s="1698"/>
      <c r="D78" s="1699"/>
      <c r="E78" s="1698"/>
      <c r="F78" s="1699"/>
      <c r="G78" s="1698"/>
      <c r="H78" s="1698"/>
      <c r="I78" s="1698"/>
      <c r="J78" s="1698"/>
      <c r="K78" s="1700"/>
    </row>
    <row r="79" spans="1:11" ht="33.75" customHeight="1" x14ac:dyDescent="0.25">
      <c r="A79" s="1701" t="s">
        <v>1020</v>
      </c>
      <c r="B79" s="1701"/>
      <c r="C79" s="1701"/>
      <c r="D79" s="1701"/>
      <c r="E79" s="1701"/>
      <c r="F79" s="1701"/>
      <c r="G79" s="1701"/>
      <c r="H79" s="1701"/>
      <c r="I79" s="1701"/>
      <c r="J79" s="1701"/>
      <c r="K79" s="1701"/>
    </row>
    <row r="80" spans="1:11" x14ac:dyDescent="0.25">
      <c r="A80" s="1702"/>
      <c r="B80" s="645"/>
      <c r="C80" s="645"/>
      <c r="D80" s="1693"/>
      <c r="E80" s="645"/>
      <c r="F80" s="1693"/>
      <c r="G80" s="645"/>
      <c r="H80" s="645"/>
      <c r="I80" s="645"/>
      <c r="J80" s="645"/>
      <c r="K80" s="1694"/>
    </row>
    <row r="81" spans="1:11" x14ac:dyDescent="0.25">
      <c r="A81" s="1704"/>
      <c r="B81" s="2"/>
      <c r="C81" s="2"/>
      <c r="D81" s="70"/>
      <c r="E81" s="2"/>
      <c r="F81" s="70"/>
      <c r="G81" s="2"/>
      <c r="H81" s="2"/>
      <c r="I81" s="2"/>
      <c r="J81" s="2"/>
      <c r="K81" s="1696"/>
    </row>
    <row r="82" spans="1:11" x14ac:dyDescent="0.25">
      <c r="A82" s="1705" t="s">
        <v>1017</v>
      </c>
      <c r="B82" s="1705"/>
      <c r="C82" s="1706"/>
      <c r="D82" s="1707"/>
      <c r="E82" s="1708" t="s">
        <v>1021</v>
      </c>
      <c r="F82" s="1708"/>
      <c r="G82" s="1708" t="s">
        <v>1022</v>
      </c>
      <c r="H82" s="1708"/>
      <c r="I82" s="1708"/>
      <c r="J82" s="1708"/>
      <c r="K82" s="1709"/>
    </row>
    <row r="83" spans="1:11" x14ac:dyDescent="0.25">
      <c r="A83" s="1713"/>
      <c r="B83" s="585"/>
      <c r="C83" s="585"/>
      <c r="D83" s="635"/>
      <c r="E83" s="585"/>
      <c r="F83" s="635"/>
      <c r="G83" s="585"/>
      <c r="H83" s="585"/>
      <c r="I83" s="585"/>
      <c r="J83" s="585"/>
      <c r="K83" s="1714"/>
    </row>
    <row r="84" spans="1:11" x14ac:dyDescent="0.25">
      <c r="A84" s="1691" t="s">
        <v>1018</v>
      </c>
      <c r="B84" s="1691"/>
      <c r="C84" s="1703"/>
      <c r="D84" s="1710"/>
      <c r="E84" s="1711" t="s">
        <v>1021</v>
      </c>
      <c r="F84" s="1711"/>
      <c r="G84" s="1711" t="s">
        <v>1022</v>
      </c>
      <c r="H84" s="1711"/>
      <c r="I84" s="1711"/>
      <c r="J84" s="1711"/>
      <c r="K84" s="1712"/>
    </row>
    <row r="85" spans="1:11" x14ac:dyDescent="0.25">
      <c r="A85" s="701"/>
    </row>
    <row r="86" spans="1:11" x14ac:dyDescent="0.25">
      <c r="A86" s="1690" t="s">
        <v>1019</v>
      </c>
      <c r="B86" s="1690"/>
      <c r="C86" s="1690"/>
      <c r="D86" s="702"/>
    </row>
  </sheetData>
  <mergeCells count="88">
    <mergeCell ref="A84:C84"/>
    <mergeCell ref="A79:K79"/>
    <mergeCell ref="G82:K82"/>
    <mergeCell ref="E82:F82"/>
    <mergeCell ref="E84:F84"/>
    <mergeCell ref="G84:K84"/>
    <mergeCell ref="B70:D70"/>
    <mergeCell ref="E70:K70"/>
    <mergeCell ref="B71:D71"/>
    <mergeCell ref="E71:K71"/>
    <mergeCell ref="A73:K73"/>
    <mergeCell ref="A82:C82"/>
    <mergeCell ref="B67:D67"/>
    <mergeCell ref="E67:K67"/>
    <mergeCell ref="B68:D68"/>
    <mergeCell ref="E68:K68"/>
    <mergeCell ref="B69:D69"/>
    <mergeCell ref="E69:K69"/>
    <mergeCell ref="A60:G60"/>
    <mergeCell ref="H60:K60"/>
    <mergeCell ref="A61:G61"/>
    <mergeCell ref="H61:K61"/>
    <mergeCell ref="A65:K65"/>
    <mergeCell ref="A66:K66"/>
    <mergeCell ref="A57:G57"/>
    <mergeCell ref="H57:K57"/>
    <mergeCell ref="A58:G58"/>
    <mergeCell ref="H58:K58"/>
    <mergeCell ref="A59:G59"/>
    <mergeCell ref="H59:K59"/>
    <mergeCell ref="A54:G54"/>
    <mergeCell ref="H54:K54"/>
    <mergeCell ref="A55:G55"/>
    <mergeCell ref="H55:K55"/>
    <mergeCell ref="A56:G56"/>
    <mergeCell ref="H56:K56"/>
    <mergeCell ref="A45:K45"/>
    <mergeCell ref="A50:D50"/>
    <mergeCell ref="F50:G50"/>
    <mergeCell ref="A51:K51"/>
    <mergeCell ref="A52:K52"/>
    <mergeCell ref="A53:K53"/>
    <mergeCell ref="A36:K36"/>
    <mergeCell ref="A37:K37"/>
    <mergeCell ref="A38:K38"/>
    <mergeCell ref="A43:D43"/>
    <mergeCell ref="F43:G43"/>
    <mergeCell ref="A44:K44"/>
    <mergeCell ref="A23:K23"/>
    <mergeCell ref="A24:K24"/>
    <mergeCell ref="A29:D29"/>
    <mergeCell ref="F29:G29"/>
    <mergeCell ref="A30:K30"/>
    <mergeCell ref="A35:D35"/>
    <mergeCell ref="F35:G35"/>
    <mergeCell ref="A18:K18"/>
    <mergeCell ref="G19:K20"/>
    <mergeCell ref="A20:B20"/>
    <mergeCell ref="C20:F20"/>
    <mergeCell ref="A21:K21"/>
    <mergeCell ref="A22:K22"/>
    <mergeCell ref="A16:C16"/>
    <mergeCell ref="D16:E16"/>
    <mergeCell ref="G16:K16"/>
    <mergeCell ref="A17:C17"/>
    <mergeCell ref="D17:E17"/>
    <mergeCell ref="G17:K17"/>
    <mergeCell ref="A14:C14"/>
    <mergeCell ref="D14:E14"/>
    <mergeCell ref="G14:K14"/>
    <mergeCell ref="A15:C15"/>
    <mergeCell ref="D15:E15"/>
    <mergeCell ref="G15:K15"/>
    <mergeCell ref="A10:D10"/>
    <mergeCell ref="E10:K10"/>
    <mergeCell ref="A11:D11"/>
    <mergeCell ref="E11:K11"/>
    <mergeCell ref="A12:K12"/>
    <mergeCell ref="A13:C13"/>
    <mergeCell ref="D13:E13"/>
    <mergeCell ref="G13:K13"/>
    <mergeCell ref="A2:K2"/>
    <mergeCell ref="A3:K3"/>
    <mergeCell ref="D6:K6"/>
    <mergeCell ref="A7:K7"/>
    <mergeCell ref="A8:K8"/>
    <mergeCell ref="A9:D9"/>
    <mergeCell ref="E9:K9"/>
  </mergeCells>
  <conditionalFormatting sqref="H55:K61">
    <cfRule type="iconSet" priority="1">
      <iconSet iconSet="3TrafficLights2">
        <cfvo type="percent" val="0"/>
        <cfvo type="percent" val="33"/>
        <cfvo type="percent" val="67"/>
      </iconSet>
    </cfRule>
    <cfRule type="cellIs" dxfId="9" priority="2" operator="between">
      <formula>2</formula>
      <formula>2.50999</formula>
    </cfRule>
    <cfRule type="cellIs" dxfId="8" priority="3" operator="greaterThan">
      <formula>2.5</formula>
    </cfRule>
    <cfRule type="cellIs" dxfId="7" priority="4" operator="between">
      <formula>2</formula>
      <formula>2.50999</formula>
    </cfRule>
    <cfRule type="cellIs" dxfId="6" priority="5" operator="lessThan">
      <formula>2.0999</formula>
    </cfRule>
    <cfRule type="cellIs" dxfId="5" priority="6" operator="lessThan">
      <formula>1.0999</formula>
    </cfRule>
    <cfRule type="cellIs" dxfId="4" priority="7" operator="greaterThan">
      <formula>2</formula>
    </cfRule>
    <cfRule type="cellIs" dxfId="3" priority="8" operator="greaterThan">
      <formula>2.0999</formula>
    </cfRule>
    <cfRule type="cellIs" dxfId="2" priority="9" operator="lessThan">
      <formula>1.0999</formula>
    </cfRule>
    <cfRule type="cellIs" dxfId="1" priority="10" operator="lessThan">
      <formula>1.0999</formula>
    </cfRule>
    <cfRule type="cellIs" dxfId="0" priority="11" operator="greaterThan">
      <formula>2.0999</formula>
    </cfRule>
  </conditionalFormatting>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tabColor theme="0"/>
  </sheetPr>
  <dimension ref="B2:AM398"/>
  <sheetViews>
    <sheetView topLeftCell="A254" zoomScale="60" zoomScaleNormal="60" zoomScaleSheetLayoutView="70" workbookViewId="0">
      <selection activeCell="C260" sqref="C260"/>
    </sheetView>
  </sheetViews>
  <sheetFormatPr baseColWidth="10" defaultColWidth="11.42578125" defaultRowHeight="15" outlineLevelRow="1" x14ac:dyDescent="0.25"/>
  <cols>
    <col min="1" max="1" width="15.85546875" style="204" customWidth="1"/>
    <col min="2" max="2" width="14.42578125" style="204" customWidth="1"/>
    <col min="3" max="3" width="12.5703125" style="204" customWidth="1"/>
    <col min="4" max="4" width="15.42578125" style="204" customWidth="1"/>
    <col min="5" max="5" width="13.42578125" style="204" customWidth="1"/>
    <col min="6" max="6" width="16.85546875" style="204" customWidth="1"/>
    <col min="7" max="7" width="19.7109375" style="204" customWidth="1"/>
    <col min="8" max="8" width="17.42578125" style="204" customWidth="1"/>
    <col min="9" max="10" width="17" style="204" customWidth="1"/>
    <col min="11" max="11" width="18.28515625" style="204" customWidth="1"/>
    <col min="12" max="12" width="17.7109375" style="204" customWidth="1"/>
    <col min="13" max="14" width="18" style="204" customWidth="1"/>
    <col min="15" max="15" width="18.42578125" style="204" customWidth="1"/>
    <col min="16" max="16" width="17" style="204" customWidth="1"/>
    <col min="17" max="21" width="15.140625" style="204" customWidth="1"/>
    <col min="22" max="26" width="11.42578125" style="204"/>
    <col min="27" max="27" width="29" style="204" customWidth="1"/>
    <col min="28" max="16384" width="11.42578125" style="204"/>
  </cols>
  <sheetData>
    <row r="2" spans="2:18" ht="15.75" thickBot="1" x14ac:dyDescent="0.3"/>
    <row r="3" spans="2:18" ht="15.75" thickTop="1" x14ac:dyDescent="0.25">
      <c r="B3" s="209"/>
      <c r="C3" s="210"/>
      <c r="D3" s="210"/>
      <c r="E3" s="210"/>
      <c r="F3" s="210"/>
      <c r="G3" s="210"/>
      <c r="H3" s="210"/>
      <c r="I3" s="210"/>
      <c r="J3" s="210"/>
      <c r="K3" s="210"/>
      <c r="L3" s="210"/>
      <c r="M3" s="210"/>
      <c r="N3" s="210"/>
      <c r="O3" s="210"/>
      <c r="P3" s="210"/>
      <c r="Q3" s="211"/>
      <c r="R3" s="212"/>
    </row>
    <row r="4" spans="2:18" s="212" customFormat="1" x14ac:dyDescent="0.25">
      <c r="B4" s="211"/>
      <c r="Q4" s="211"/>
    </row>
    <row r="5" spans="2:18" s="212" customFormat="1" x14ac:dyDescent="0.25">
      <c r="B5" s="211"/>
      <c r="Q5" s="211"/>
    </row>
    <row r="6" spans="2:18" s="212" customFormat="1" x14ac:dyDescent="0.25">
      <c r="B6" s="211"/>
      <c r="H6" s="256"/>
      <c r="Q6" s="211"/>
    </row>
    <row r="7" spans="2:18" s="212" customFormat="1" x14ac:dyDescent="0.25">
      <c r="B7" s="211"/>
      <c r="Q7" s="211"/>
    </row>
    <row r="8" spans="2:18" s="212" customFormat="1" x14ac:dyDescent="0.25">
      <c r="B8" s="211"/>
      <c r="Q8" s="211"/>
    </row>
    <row r="9" spans="2:18" s="212" customFormat="1" x14ac:dyDescent="0.25">
      <c r="B9" s="211"/>
      <c r="Q9" s="211"/>
    </row>
    <row r="10" spans="2:18" s="212" customFormat="1" x14ac:dyDescent="0.25">
      <c r="B10" s="211"/>
      <c r="Q10" s="211"/>
    </row>
    <row r="11" spans="2:18" s="212" customFormat="1" x14ac:dyDescent="0.25">
      <c r="B11" s="211"/>
      <c r="Q11" s="211"/>
    </row>
    <row r="12" spans="2:18" s="212" customFormat="1" x14ac:dyDescent="0.25">
      <c r="B12" s="211"/>
      <c r="Q12" s="211"/>
    </row>
    <row r="13" spans="2:18" s="212" customFormat="1" x14ac:dyDescent="0.25">
      <c r="B13" s="211"/>
      <c r="Q13" s="211"/>
    </row>
    <row r="14" spans="2:18" s="212" customFormat="1" x14ac:dyDescent="0.25">
      <c r="B14" s="211"/>
      <c r="D14" s="747"/>
      <c r="E14" s="747"/>
      <c r="F14" s="747"/>
      <c r="G14" s="747"/>
      <c r="H14" s="747"/>
      <c r="I14" s="747"/>
      <c r="J14" s="747"/>
      <c r="K14" s="747"/>
      <c r="L14" s="747"/>
      <c r="M14" s="747"/>
      <c r="N14" s="747"/>
      <c r="O14" s="747"/>
      <c r="P14" s="873"/>
      <c r="Q14" s="436"/>
      <c r="R14" s="437"/>
    </row>
    <row r="15" spans="2:18" ht="15.75" thickBot="1" x14ac:dyDescent="0.3">
      <c r="B15" s="214"/>
      <c r="C15" s="215"/>
      <c r="D15" s="215"/>
      <c r="E15" s="215"/>
      <c r="F15" s="215"/>
      <c r="G15" s="215"/>
      <c r="H15" s="215"/>
      <c r="I15" s="215"/>
      <c r="J15" s="215"/>
      <c r="K15" s="215"/>
      <c r="L15" s="215"/>
      <c r="M15" s="215"/>
      <c r="N15" s="215"/>
      <c r="O15" s="215"/>
      <c r="P15" s="215"/>
      <c r="Q15" s="211"/>
      <c r="R15" s="212"/>
    </row>
    <row r="16" spans="2:18" s="227" customFormat="1" ht="17.25" thickTop="1" thickBot="1" x14ac:dyDescent="0.3">
      <c r="D16" s="245"/>
      <c r="E16" s="221"/>
      <c r="F16" s="257"/>
      <c r="G16" s="257"/>
      <c r="H16" s="257"/>
      <c r="I16" s="257"/>
      <c r="J16" s="257"/>
      <c r="K16" s="257"/>
      <c r="L16" s="257"/>
      <c r="M16" s="257"/>
      <c r="N16" s="257"/>
      <c r="O16" s="257"/>
      <c r="P16" s="257"/>
      <c r="Q16" s="257"/>
      <c r="R16" s="257"/>
    </row>
    <row r="17" spans="2:23" s="227" customFormat="1" ht="45.75" customHeight="1" thickTop="1" thickBot="1" x14ac:dyDescent="0.3">
      <c r="B17" s="874" t="s">
        <v>729</v>
      </c>
      <c r="C17" s="875"/>
      <c r="D17" s="875"/>
      <c r="E17" s="875"/>
      <c r="F17" s="875"/>
      <c r="G17" s="875"/>
      <c r="H17" s="875"/>
      <c r="I17" s="875"/>
      <c r="J17" s="875"/>
      <c r="K17" s="875"/>
      <c r="L17" s="875"/>
      <c r="M17" s="875"/>
      <c r="N17" s="875"/>
      <c r="O17" s="875"/>
      <c r="P17" s="875"/>
      <c r="Q17" s="455"/>
      <c r="R17" s="456"/>
    </row>
    <row r="18" spans="2:23" s="227" customFormat="1" ht="26.25" customHeight="1" thickTop="1" x14ac:dyDescent="0.25">
      <c r="B18" s="246"/>
      <c r="C18" s="246"/>
      <c r="D18" s="246"/>
      <c r="E18" s="246"/>
      <c r="F18" s="246"/>
      <c r="G18" s="246"/>
      <c r="H18" s="246"/>
      <c r="I18" s="246"/>
      <c r="J18" s="246"/>
      <c r="K18" s="246"/>
      <c r="L18" s="246"/>
      <c r="M18" s="246"/>
      <c r="N18" s="246"/>
      <c r="O18" s="246"/>
      <c r="P18" s="246"/>
      <c r="Q18" s="246"/>
      <c r="R18" s="246"/>
    </row>
    <row r="19" spans="2:23" s="227" customFormat="1" ht="26.25" customHeight="1" x14ac:dyDescent="0.25">
      <c r="B19" s="246"/>
      <c r="C19" s="246"/>
      <c r="D19" s="246"/>
      <c r="E19" s="246"/>
      <c r="F19" s="246"/>
      <c r="G19" s="246"/>
      <c r="H19" s="246"/>
      <c r="I19" s="246"/>
      <c r="J19" s="246"/>
      <c r="K19" s="246"/>
      <c r="L19" s="246"/>
      <c r="M19" s="246"/>
      <c r="N19" s="246"/>
      <c r="O19" s="246"/>
      <c r="P19" s="246"/>
      <c r="Q19" s="246"/>
      <c r="R19" s="246"/>
    </row>
    <row r="20" spans="2:23" s="227" customFormat="1" ht="12.75" customHeight="1" thickBot="1" x14ac:dyDescent="0.3">
      <c r="D20" s="245"/>
      <c r="E20" s="257"/>
      <c r="F20" s="257"/>
      <c r="G20" s="257"/>
      <c r="H20" s="257"/>
      <c r="I20" s="257"/>
      <c r="J20" s="257"/>
      <c r="K20" s="257"/>
      <c r="L20" s="257"/>
      <c r="M20" s="257"/>
      <c r="N20" s="257"/>
      <c r="O20" s="257"/>
      <c r="P20" s="257"/>
      <c r="Q20" s="257"/>
      <c r="R20" s="257"/>
    </row>
    <row r="21" spans="2:23" s="217" customFormat="1" ht="58.5" customHeight="1" thickTop="1" thickBot="1" x14ac:dyDescent="0.3">
      <c r="B21" s="1028" t="s">
        <v>730</v>
      </c>
      <c r="C21" s="1029"/>
      <c r="D21" s="1030"/>
      <c r="E21" s="1031">
        <f>+'4-ASP. TECNICOS'!H19</f>
        <v>0</v>
      </c>
      <c r="F21" s="1032"/>
      <c r="G21" s="1032"/>
      <c r="H21" s="1032"/>
      <c r="I21" s="1032"/>
      <c r="J21" s="1032"/>
      <c r="K21" s="1032"/>
      <c r="L21" s="1032"/>
      <c r="M21" s="1032"/>
      <c r="N21" s="1032"/>
      <c r="O21" s="1032"/>
      <c r="P21" s="1033"/>
    </row>
    <row r="22" spans="2:23" s="217" customFormat="1" ht="18.75" customHeight="1" thickTop="1" x14ac:dyDescent="0.25">
      <c r="B22" s="247"/>
      <c r="C22" s="247"/>
      <c r="D22" s="247"/>
      <c r="E22" s="247"/>
      <c r="F22" s="247"/>
      <c r="G22" s="247"/>
      <c r="H22" s="247"/>
      <c r="I22" s="247"/>
      <c r="J22" s="247"/>
      <c r="K22" s="247"/>
      <c r="L22" s="247"/>
      <c r="M22" s="247"/>
      <c r="N22" s="247"/>
      <c r="O22" s="247"/>
      <c r="P22" s="247"/>
    </row>
    <row r="23" spans="2:23" s="217" customFormat="1" ht="26.25" customHeight="1" outlineLevel="1" x14ac:dyDescent="0.35">
      <c r="B23" s="969" t="s">
        <v>746</v>
      </c>
      <c r="C23" s="969"/>
      <c r="D23" s="969"/>
      <c r="E23" s="969"/>
      <c r="F23" s="969"/>
      <c r="G23" s="969"/>
      <c r="H23" s="969"/>
      <c r="I23" s="969"/>
      <c r="J23" s="969"/>
      <c r="K23" s="969"/>
      <c r="L23" s="969"/>
      <c r="M23" s="969"/>
      <c r="N23" s="969"/>
      <c r="O23" s="969"/>
      <c r="P23" s="969"/>
    </row>
    <row r="24" spans="2:23" s="217" customFormat="1" ht="10.5" customHeight="1" outlineLevel="1" x14ac:dyDescent="0.25">
      <c r="B24" s="221"/>
      <c r="L24" s="221"/>
    </row>
    <row r="25" spans="2:23" s="217" customFormat="1" ht="24.75" customHeight="1" outlineLevel="1" x14ac:dyDescent="0.25">
      <c r="B25" s="1027" t="s">
        <v>199</v>
      </c>
      <c r="C25" s="1027"/>
      <c r="D25" s="1027"/>
      <c r="E25" s="1027"/>
      <c r="F25" s="1027"/>
      <c r="G25" s="1027"/>
      <c r="H25" s="1027"/>
      <c r="I25" s="1027"/>
      <c r="J25" s="1027"/>
      <c r="K25" s="1027"/>
      <c r="L25" s="1027"/>
      <c r="M25" s="1027"/>
      <c r="N25" s="1027"/>
      <c r="O25" s="1027"/>
      <c r="P25" s="1027"/>
      <c r="R25" s="258"/>
      <c r="S25" s="258"/>
      <c r="T25" s="1052"/>
      <c r="U25" s="1052"/>
      <c r="V25" s="1052"/>
      <c r="W25" s="1052"/>
    </row>
    <row r="26" spans="2:23" s="217" customFormat="1" ht="45.75" customHeight="1" outlineLevel="1" x14ac:dyDescent="0.25">
      <c r="B26" s="1053" t="s">
        <v>200</v>
      </c>
      <c r="C26" s="1027" t="s">
        <v>744</v>
      </c>
      <c r="D26" s="1027"/>
      <c r="E26" s="1027"/>
      <c r="F26" s="1027"/>
      <c r="G26" s="460" t="s">
        <v>58</v>
      </c>
      <c r="H26" s="1027" t="s">
        <v>204</v>
      </c>
      <c r="I26" s="1027"/>
      <c r="J26" s="1027" t="s">
        <v>203</v>
      </c>
      <c r="K26" s="1027"/>
      <c r="L26" s="1027" t="s">
        <v>56</v>
      </c>
      <c r="M26" s="1027"/>
      <c r="N26" s="950" t="s">
        <v>734</v>
      </c>
      <c r="O26" s="951"/>
      <c r="P26" s="1039"/>
      <c r="Q26" s="950" t="s">
        <v>834</v>
      </c>
      <c r="R26" s="951"/>
      <c r="S26" s="950" t="s">
        <v>835</v>
      </c>
      <c r="T26" s="951"/>
      <c r="U26" s="951"/>
      <c r="V26" s="259"/>
      <c r="W26" s="259"/>
    </row>
    <row r="27" spans="2:23" s="217" customFormat="1" ht="19.5" customHeight="1" outlineLevel="1" x14ac:dyDescent="0.25">
      <c r="B27" s="1053"/>
      <c r="C27" s="1011" t="s">
        <v>732</v>
      </c>
      <c r="D27" s="1012"/>
      <c r="E27" s="1012"/>
      <c r="F27" s="1013"/>
      <c r="G27" s="1036"/>
      <c r="H27" s="1037"/>
      <c r="I27" s="1037"/>
      <c r="J27" s="1037"/>
      <c r="K27" s="1037"/>
      <c r="L27" s="1037"/>
      <c r="M27" s="1037"/>
      <c r="N27" s="1037"/>
      <c r="O27" s="1037"/>
      <c r="P27" s="1038"/>
    </row>
    <row r="28" spans="2:23" s="217" customFormat="1" ht="18.75" customHeight="1" outlineLevel="1" x14ac:dyDescent="0.25">
      <c r="B28" s="1053"/>
      <c r="C28" s="995"/>
      <c r="D28" s="995"/>
      <c r="E28" s="995"/>
      <c r="F28" s="995"/>
      <c r="G28" s="457"/>
      <c r="H28" s="996"/>
      <c r="I28" s="996"/>
      <c r="J28" s="997"/>
      <c r="K28" s="997"/>
      <c r="L28" s="998">
        <f>+H28*J28</f>
        <v>0</v>
      </c>
      <c r="M28" s="998"/>
      <c r="N28" s="1050"/>
      <c r="O28" s="1050"/>
      <c r="P28" s="1050"/>
    </row>
    <row r="29" spans="2:23" s="217" customFormat="1" ht="18.75" customHeight="1" outlineLevel="1" x14ac:dyDescent="0.25">
      <c r="B29" s="1053"/>
      <c r="C29" s="995"/>
      <c r="D29" s="995"/>
      <c r="E29" s="995"/>
      <c r="F29" s="995"/>
      <c r="G29" s="457"/>
      <c r="H29" s="996"/>
      <c r="I29" s="996"/>
      <c r="J29" s="997"/>
      <c r="K29" s="997"/>
      <c r="L29" s="998">
        <f>+H29*J29</f>
        <v>0</v>
      </c>
      <c r="M29" s="998"/>
      <c r="N29" s="1050"/>
      <c r="O29" s="1050"/>
      <c r="P29" s="1050"/>
    </row>
    <row r="30" spans="2:23" s="217" customFormat="1" ht="18.75" customHeight="1" outlineLevel="1" x14ac:dyDescent="0.25">
      <c r="B30" s="1053"/>
      <c r="C30" s="995"/>
      <c r="D30" s="995"/>
      <c r="E30" s="995"/>
      <c r="F30" s="995"/>
      <c r="G30" s="457"/>
      <c r="H30" s="996"/>
      <c r="I30" s="996"/>
      <c r="J30" s="997"/>
      <c r="K30" s="997"/>
      <c r="L30" s="998">
        <f>+H30*J30</f>
        <v>0</v>
      </c>
      <c r="M30" s="998"/>
      <c r="N30" s="1050"/>
      <c r="O30" s="1050"/>
      <c r="P30" s="1050"/>
    </row>
    <row r="31" spans="2:23" s="217" customFormat="1" ht="18.75" customHeight="1" outlineLevel="1" x14ac:dyDescent="0.25">
      <c r="B31" s="1053"/>
      <c r="C31" s="995"/>
      <c r="D31" s="995"/>
      <c r="E31" s="995"/>
      <c r="F31" s="995"/>
      <c r="G31" s="457"/>
      <c r="H31" s="996"/>
      <c r="I31" s="996"/>
      <c r="J31" s="997"/>
      <c r="K31" s="997"/>
      <c r="L31" s="998">
        <f>+H31*J31</f>
        <v>0</v>
      </c>
      <c r="M31" s="998"/>
      <c r="N31" s="1050"/>
      <c r="O31" s="1050"/>
      <c r="P31" s="1050"/>
    </row>
    <row r="32" spans="2:23" s="217" customFormat="1" ht="18.75" customHeight="1" outlineLevel="1" x14ac:dyDescent="0.25">
      <c r="B32" s="1053"/>
      <c r="C32" s="995"/>
      <c r="D32" s="995"/>
      <c r="E32" s="995"/>
      <c r="F32" s="995"/>
      <c r="G32" s="457"/>
      <c r="H32" s="996"/>
      <c r="I32" s="996"/>
      <c r="J32" s="997"/>
      <c r="K32" s="997"/>
      <c r="L32" s="998">
        <f>+H32*J32</f>
        <v>0</v>
      </c>
      <c r="M32" s="998"/>
      <c r="N32" s="1050"/>
      <c r="O32" s="1050"/>
      <c r="P32" s="1050"/>
    </row>
    <row r="33" spans="2:16" s="217" customFormat="1" ht="18.75" customHeight="1" outlineLevel="1" x14ac:dyDescent="0.25">
      <c r="B33" s="1053"/>
      <c r="C33" s="995"/>
      <c r="D33" s="995"/>
      <c r="E33" s="995"/>
      <c r="F33" s="995"/>
      <c r="G33" s="457"/>
      <c r="H33" s="996"/>
      <c r="I33" s="996"/>
      <c r="J33" s="997"/>
      <c r="K33" s="997"/>
      <c r="L33" s="998">
        <f t="shared" ref="L33" si="0">+H33*J33</f>
        <v>0</v>
      </c>
      <c r="M33" s="998"/>
      <c r="N33" s="1050"/>
      <c r="O33" s="1050"/>
      <c r="P33" s="1050"/>
    </row>
    <row r="34" spans="2:16" s="217" customFormat="1" ht="21" customHeight="1" outlineLevel="1" x14ac:dyDescent="0.25">
      <c r="B34" s="1053"/>
      <c r="C34" s="952" t="s">
        <v>506</v>
      </c>
      <c r="D34" s="953"/>
      <c r="E34" s="953"/>
      <c r="F34" s="953"/>
      <c r="G34" s="954"/>
      <c r="H34" s="1051"/>
      <c r="I34" s="1051"/>
      <c r="J34" s="1048"/>
      <c r="K34" s="1048"/>
      <c r="L34" s="955">
        <f>SUM(L28:M33)</f>
        <v>0</v>
      </c>
      <c r="M34" s="955"/>
      <c r="N34" s="1055"/>
      <c r="O34" s="1055"/>
      <c r="P34" s="1055"/>
    </row>
    <row r="35" spans="2:16" s="217" customFormat="1" ht="12" customHeight="1" outlineLevel="1" x14ac:dyDescent="0.25">
      <c r="B35" s="1053"/>
      <c r="C35" s="1015"/>
      <c r="D35" s="1016"/>
      <c r="E35" s="1016"/>
      <c r="F35" s="1016"/>
      <c r="G35" s="459"/>
      <c r="H35" s="1014"/>
      <c r="I35" s="1014"/>
      <c r="J35" s="1017"/>
      <c r="K35" s="1017"/>
      <c r="L35" s="1018"/>
      <c r="M35" s="1018"/>
      <c r="N35" s="1019"/>
      <c r="O35" s="1019"/>
      <c r="P35" s="1020"/>
    </row>
    <row r="36" spans="2:16" s="217" customFormat="1" ht="21.75" customHeight="1" outlineLevel="1" x14ac:dyDescent="0.25">
      <c r="B36" s="1053"/>
      <c r="C36" s="1011" t="s">
        <v>733</v>
      </c>
      <c r="D36" s="1012"/>
      <c r="E36" s="1012"/>
      <c r="F36" s="1013"/>
      <c r="G36" s="1040"/>
      <c r="H36" s="1040"/>
      <c r="I36" s="1040"/>
      <c r="J36" s="1040"/>
      <c r="K36" s="1040"/>
      <c r="L36" s="1040"/>
      <c r="M36" s="1040"/>
      <c r="N36" s="1040"/>
      <c r="O36" s="1040"/>
      <c r="P36" s="1040"/>
    </row>
    <row r="37" spans="2:16" s="217" customFormat="1" ht="18.75" customHeight="1" outlineLevel="1" x14ac:dyDescent="0.25">
      <c r="B37" s="1053"/>
      <c r="C37" s="995"/>
      <c r="D37" s="995"/>
      <c r="E37" s="995"/>
      <c r="F37" s="995"/>
      <c r="G37" s="457"/>
      <c r="H37" s="996"/>
      <c r="I37" s="996"/>
      <c r="J37" s="997"/>
      <c r="K37" s="997"/>
      <c r="L37" s="998">
        <f>+H37*J37</f>
        <v>0</v>
      </c>
      <c r="M37" s="998"/>
      <c r="N37" s="996"/>
      <c r="O37" s="996"/>
      <c r="P37" s="996"/>
    </row>
    <row r="38" spans="2:16" s="217" customFormat="1" ht="18.75" customHeight="1" outlineLevel="1" x14ac:dyDescent="0.25">
      <c r="B38" s="1053"/>
      <c r="C38" s="995"/>
      <c r="D38" s="995"/>
      <c r="E38" s="995"/>
      <c r="F38" s="995"/>
      <c r="G38" s="457"/>
      <c r="H38" s="996"/>
      <c r="I38" s="996"/>
      <c r="J38" s="997"/>
      <c r="K38" s="997"/>
      <c r="L38" s="998">
        <f>+H38*J38</f>
        <v>0</v>
      </c>
      <c r="M38" s="998"/>
      <c r="N38" s="996"/>
      <c r="O38" s="996"/>
      <c r="P38" s="996"/>
    </row>
    <row r="39" spans="2:16" s="217" customFormat="1" ht="18.75" customHeight="1" outlineLevel="1" x14ac:dyDescent="0.25">
      <c r="B39" s="1053"/>
      <c r="C39" s="995"/>
      <c r="D39" s="995"/>
      <c r="E39" s="995"/>
      <c r="F39" s="995"/>
      <c r="G39" s="457"/>
      <c r="H39" s="996"/>
      <c r="I39" s="996"/>
      <c r="J39" s="997"/>
      <c r="K39" s="997"/>
      <c r="L39" s="998">
        <f t="shared" ref="L39:L40" si="1">+H39*J39</f>
        <v>0</v>
      </c>
      <c r="M39" s="998"/>
      <c r="N39" s="996"/>
      <c r="O39" s="996"/>
      <c r="P39" s="996"/>
    </row>
    <row r="40" spans="2:16" s="217" customFormat="1" ht="18.75" customHeight="1" outlineLevel="1" x14ac:dyDescent="0.25">
      <c r="B40" s="1053"/>
      <c r="C40" s="995"/>
      <c r="D40" s="995"/>
      <c r="E40" s="995"/>
      <c r="F40" s="995"/>
      <c r="G40" s="457"/>
      <c r="H40" s="996"/>
      <c r="I40" s="996"/>
      <c r="J40" s="997"/>
      <c r="K40" s="997"/>
      <c r="L40" s="998">
        <f t="shared" si="1"/>
        <v>0</v>
      </c>
      <c r="M40" s="998"/>
      <c r="N40" s="996"/>
      <c r="O40" s="996"/>
      <c r="P40" s="996"/>
    </row>
    <row r="41" spans="2:16" s="217" customFormat="1" ht="18.75" customHeight="1" outlineLevel="1" x14ac:dyDescent="0.25">
      <c r="B41" s="1053"/>
      <c r="C41" s="995"/>
      <c r="D41" s="995"/>
      <c r="E41" s="995"/>
      <c r="F41" s="995"/>
      <c r="G41" s="457"/>
      <c r="H41" s="996"/>
      <c r="I41" s="996"/>
      <c r="J41" s="997"/>
      <c r="K41" s="997"/>
      <c r="L41" s="998">
        <f>+H41*J41</f>
        <v>0</v>
      </c>
      <c r="M41" s="998"/>
      <c r="N41" s="996"/>
      <c r="O41" s="996"/>
      <c r="P41" s="996"/>
    </row>
    <row r="42" spans="2:16" s="217" customFormat="1" ht="18.75" customHeight="1" outlineLevel="1" x14ac:dyDescent="0.25">
      <c r="B42" s="1053"/>
      <c r="C42" s="995"/>
      <c r="D42" s="995"/>
      <c r="E42" s="995"/>
      <c r="F42" s="995"/>
      <c r="G42" s="457"/>
      <c r="H42" s="996"/>
      <c r="I42" s="996"/>
      <c r="J42" s="997"/>
      <c r="K42" s="997"/>
      <c r="L42" s="998">
        <f>+H42*J42</f>
        <v>0</v>
      </c>
      <c r="M42" s="998"/>
      <c r="N42" s="996"/>
      <c r="O42" s="996"/>
      <c r="P42" s="996"/>
    </row>
    <row r="43" spans="2:16" s="217" customFormat="1" ht="22.5" customHeight="1" outlineLevel="1" x14ac:dyDescent="0.25">
      <c r="B43" s="1053"/>
      <c r="C43" s="952" t="s">
        <v>577</v>
      </c>
      <c r="D43" s="953"/>
      <c r="E43" s="953"/>
      <c r="F43" s="953"/>
      <c r="G43" s="954"/>
      <c r="H43" s="1047"/>
      <c r="I43" s="1047"/>
      <c r="J43" s="1048"/>
      <c r="K43" s="1048"/>
      <c r="L43" s="955">
        <f>SUM(L37:M42)</f>
        <v>0</v>
      </c>
      <c r="M43" s="955"/>
      <c r="N43" s="1047"/>
      <c r="O43" s="1047"/>
      <c r="P43" s="1047"/>
    </row>
    <row r="44" spans="2:16" s="217" customFormat="1" ht="12" customHeight="1" outlineLevel="1" x14ac:dyDescent="0.25">
      <c r="B44" s="1053"/>
      <c r="C44" s="1015"/>
      <c r="D44" s="1016"/>
      <c r="E44" s="1016"/>
      <c r="F44" s="1016"/>
      <c r="G44" s="459"/>
      <c r="H44" s="1014"/>
      <c r="I44" s="1014"/>
      <c r="J44" s="1017"/>
      <c r="K44" s="1017"/>
      <c r="L44" s="1018"/>
      <c r="M44" s="1018"/>
      <c r="N44" s="1019"/>
      <c r="O44" s="1019"/>
      <c r="P44" s="1020"/>
    </row>
    <row r="45" spans="2:16" s="217" customFormat="1" ht="24" customHeight="1" outlineLevel="1" x14ac:dyDescent="0.25">
      <c r="B45" s="1053"/>
      <c r="C45" s="1011" t="s">
        <v>735</v>
      </c>
      <c r="D45" s="1012"/>
      <c r="E45" s="1012"/>
      <c r="F45" s="1013"/>
      <c r="G45" s="1040"/>
      <c r="H45" s="1040"/>
      <c r="I45" s="1040"/>
      <c r="J45" s="1040"/>
      <c r="K45" s="1040"/>
      <c r="L45" s="1040"/>
      <c r="M45" s="1040"/>
      <c r="N45" s="1040"/>
      <c r="O45" s="1040"/>
      <c r="P45" s="1040"/>
    </row>
    <row r="46" spans="2:16" s="217" customFormat="1" ht="20.25" customHeight="1" outlineLevel="1" x14ac:dyDescent="0.25">
      <c r="B46" s="1053"/>
      <c r="C46" s="995"/>
      <c r="D46" s="995"/>
      <c r="E46" s="995"/>
      <c r="F46" s="995"/>
      <c r="G46" s="457"/>
      <c r="H46" s="996"/>
      <c r="I46" s="996"/>
      <c r="J46" s="997"/>
      <c r="K46" s="997"/>
      <c r="L46" s="998">
        <f>+H46*J46</f>
        <v>0</v>
      </c>
      <c r="M46" s="998"/>
      <c r="N46" s="996"/>
      <c r="O46" s="996"/>
      <c r="P46" s="996"/>
    </row>
    <row r="47" spans="2:16" s="217" customFormat="1" ht="20.25" customHeight="1" outlineLevel="1" x14ac:dyDescent="0.25">
      <c r="B47" s="1053"/>
      <c r="C47" s="995"/>
      <c r="D47" s="995"/>
      <c r="E47" s="995"/>
      <c r="F47" s="995"/>
      <c r="G47" s="457"/>
      <c r="H47" s="996"/>
      <c r="I47" s="996"/>
      <c r="J47" s="997"/>
      <c r="K47" s="997"/>
      <c r="L47" s="998">
        <f>+H47*J47</f>
        <v>0</v>
      </c>
      <c r="M47" s="998"/>
      <c r="N47" s="996"/>
      <c r="O47" s="996"/>
      <c r="P47" s="996"/>
    </row>
    <row r="48" spans="2:16" s="217" customFormat="1" ht="20.25" customHeight="1" outlineLevel="1" x14ac:dyDescent="0.25">
      <c r="B48" s="1053"/>
      <c r="C48" s="995"/>
      <c r="D48" s="995"/>
      <c r="E48" s="995"/>
      <c r="F48" s="995"/>
      <c r="G48" s="457"/>
      <c r="H48" s="996"/>
      <c r="I48" s="996"/>
      <c r="J48" s="997"/>
      <c r="K48" s="997"/>
      <c r="L48" s="998">
        <f t="shared" ref="L48:L49" si="2">+H48*J48</f>
        <v>0</v>
      </c>
      <c r="M48" s="998"/>
      <c r="N48" s="996"/>
      <c r="O48" s="996"/>
      <c r="P48" s="996"/>
    </row>
    <row r="49" spans="2:18" s="217" customFormat="1" ht="20.25" customHeight="1" outlineLevel="1" x14ac:dyDescent="0.25">
      <c r="B49" s="1053"/>
      <c r="C49" s="995"/>
      <c r="D49" s="995"/>
      <c r="E49" s="995"/>
      <c r="F49" s="995"/>
      <c r="G49" s="457"/>
      <c r="H49" s="996"/>
      <c r="I49" s="996"/>
      <c r="J49" s="997"/>
      <c r="K49" s="997"/>
      <c r="L49" s="998">
        <f t="shared" si="2"/>
        <v>0</v>
      </c>
      <c r="M49" s="998"/>
      <c r="N49" s="996"/>
      <c r="O49" s="996"/>
      <c r="P49" s="996"/>
    </row>
    <row r="50" spans="2:18" s="217" customFormat="1" ht="20.25" customHeight="1" outlineLevel="1" x14ac:dyDescent="0.25">
      <c r="B50" s="1053"/>
      <c r="C50" s="995"/>
      <c r="D50" s="995"/>
      <c r="E50" s="995"/>
      <c r="F50" s="995"/>
      <c r="G50" s="457"/>
      <c r="H50" s="996"/>
      <c r="I50" s="996"/>
      <c r="J50" s="997"/>
      <c r="K50" s="997"/>
      <c r="L50" s="998">
        <f>+H50*J50</f>
        <v>0</v>
      </c>
      <c r="M50" s="998"/>
      <c r="N50" s="996"/>
      <c r="O50" s="996"/>
      <c r="P50" s="996"/>
    </row>
    <row r="51" spans="2:18" s="217" customFormat="1" ht="18" customHeight="1" outlineLevel="1" x14ac:dyDescent="0.25">
      <c r="B51" s="1053"/>
      <c r="C51" s="995"/>
      <c r="D51" s="995"/>
      <c r="E51" s="995"/>
      <c r="F51" s="995"/>
      <c r="G51" s="457"/>
      <c r="H51" s="996"/>
      <c r="I51" s="996"/>
      <c r="J51" s="997"/>
      <c r="K51" s="997"/>
      <c r="L51" s="998">
        <f>+H51*J51</f>
        <v>0</v>
      </c>
      <c r="M51" s="998"/>
      <c r="N51" s="996"/>
      <c r="O51" s="996"/>
      <c r="P51" s="996"/>
    </row>
    <row r="52" spans="2:18" s="217" customFormat="1" ht="19.5" customHeight="1" outlineLevel="1" x14ac:dyDescent="0.25">
      <c r="B52" s="1053"/>
      <c r="C52" s="952" t="s">
        <v>737</v>
      </c>
      <c r="D52" s="953"/>
      <c r="E52" s="953"/>
      <c r="F52" s="953"/>
      <c r="G52" s="954"/>
      <c r="H52" s="1047"/>
      <c r="I52" s="1047"/>
      <c r="J52" s="1047"/>
      <c r="K52" s="1047"/>
      <c r="L52" s="955">
        <f>SUM(L46:M51)</f>
        <v>0</v>
      </c>
      <c r="M52" s="955"/>
      <c r="N52" s="1047"/>
      <c r="O52" s="1047"/>
      <c r="P52" s="1047"/>
    </row>
    <row r="53" spans="2:18" s="217" customFormat="1" ht="12" customHeight="1" outlineLevel="1" x14ac:dyDescent="0.25">
      <c r="B53" s="1053"/>
      <c r="C53" s="1015"/>
      <c r="D53" s="1016"/>
      <c r="E53" s="1016"/>
      <c r="F53" s="1016"/>
      <c r="G53" s="459"/>
      <c r="H53" s="1014"/>
      <c r="I53" s="1014"/>
      <c r="J53" s="1017"/>
      <c r="K53" s="1017"/>
      <c r="L53" s="1018"/>
      <c r="M53" s="1018"/>
      <c r="N53" s="1019"/>
      <c r="O53" s="1019"/>
      <c r="P53" s="1020"/>
    </row>
    <row r="54" spans="2:18" s="217" customFormat="1" ht="27" customHeight="1" outlineLevel="1" x14ac:dyDescent="0.25">
      <c r="B54" s="1053"/>
      <c r="C54" s="1011" t="s">
        <v>738</v>
      </c>
      <c r="D54" s="1012"/>
      <c r="E54" s="1012"/>
      <c r="F54" s="1013"/>
      <c r="G54" s="1049"/>
      <c r="H54" s="1049"/>
      <c r="I54" s="1049"/>
      <c r="J54" s="1049"/>
      <c r="K54" s="1049"/>
      <c r="L54" s="1049"/>
      <c r="M54" s="1049"/>
      <c r="N54" s="1049"/>
      <c r="O54" s="1049"/>
      <c r="P54" s="1049"/>
    </row>
    <row r="55" spans="2:18" s="217" customFormat="1" ht="20.25" customHeight="1" outlineLevel="1" x14ac:dyDescent="0.25">
      <c r="B55" s="1053"/>
      <c r="C55" s="995"/>
      <c r="D55" s="995"/>
      <c r="E55" s="995"/>
      <c r="F55" s="995"/>
      <c r="G55" s="457"/>
      <c r="H55" s="996"/>
      <c r="I55" s="996"/>
      <c r="J55" s="997"/>
      <c r="K55" s="997"/>
      <c r="L55" s="998">
        <f t="shared" ref="L55:L60" si="3">+H55*J55</f>
        <v>0</v>
      </c>
      <c r="M55" s="998"/>
      <c r="N55" s="996"/>
      <c r="O55" s="996"/>
      <c r="P55" s="996"/>
    </row>
    <row r="56" spans="2:18" s="217" customFormat="1" ht="20.25" customHeight="1" outlineLevel="1" x14ac:dyDescent="0.25">
      <c r="B56" s="1053"/>
      <c r="C56" s="995"/>
      <c r="D56" s="995"/>
      <c r="E56" s="995"/>
      <c r="F56" s="995"/>
      <c r="G56" s="457"/>
      <c r="H56" s="996"/>
      <c r="I56" s="996"/>
      <c r="J56" s="997"/>
      <c r="K56" s="997"/>
      <c r="L56" s="998">
        <f t="shared" si="3"/>
        <v>0</v>
      </c>
      <c r="M56" s="998"/>
      <c r="N56" s="996"/>
      <c r="O56" s="996"/>
      <c r="P56" s="996"/>
    </row>
    <row r="57" spans="2:18" s="217" customFormat="1" ht="20.25" customHeight="1" outlineLevel="1" x14ac:dyDescent="0.25">
      <c r="B57" s="1053"/>
      <c r="C57" s="995"/>
      <c r="D57" s="995"/>
      <c r="E57" s="995"/>
      <c r="F57" s="995"/>
      <c r="G57" s="457"/>
      <c r="H57" s="996"/>
      <c r="I57" s="996"/>
      <c r="J57" s="997"/>
      <c r="K57" s="997"/>
      <c r="L57" s="998">
        <f t="shared" si="3"/>
        <v>0</v>
      </c>
      <c r="M57" s="998"/>
      <c r="N57" s="996"/>
      <c r="O57" s="996"/>
      <c r="P57" s="996"/>
      <c r="Q57" s="218"/>
      <c r="R57" s="218"/>
    </row>
    <row r="58" spans="2:18" s="217" customFormat="1" ht="20.25" customHeight="1" outlineLevel="1" x14ac:dyDescent="0.25">
      <c r="B58" s="1053"/>
      <c r="C58" s="995"/>
      <c r="D58" s="995"/>
      <c r="E58" s="995"/>
      <c r="F58" s="995"/>
      <c r="G58" s="457"/>
      <c r="H58" s="996"/>
      <c r="I58" s="996"/>
      <c r="J58" s="997"/>
      <c r="K58" s="997"/>
      <c r="L58" s="998">
        <f t="shared" si="3"/>
        <v>0</v>
      </c>
      <c r="M58" s="998"/>
      <c r="N58" s="996"/>
      <c r="O58" s="996"/>
      <c r="P58" s="996"/>
      <c r="Q58" s="218"/>
      <c r="R58" s="218"/>
    </row>
    <row r="59" spans="2:18" s="217" customFormat="1" ht="20.25" customHeight="1" outlineLevel="1" x14ac:dyDescent="0.25">
      <c r="B59" s="1053"/>
      <c r="C59" s="995"/>
      <c r="D59" s="995"/>
      <c r="E59" s="995"/>
      <c r="F59" s="995"/>
      <c r="G59" s="457"/>
      <c r="H59" s="996"/>
      <c r="I59" s="996"/>
      <c r="J59" s="997"/>
      <c r="K59" s="997"/>
      <c r="L59" s="998">
        <f t="shared" si="3"/>
        <v>0</v>
      </c>
      <c r="M59" s="998"/>
      <c r="N59" s="996"/>
      <c r="O59" s="996"/>
      <c r="P59" s="996"/>
      <c r="Q59" s="218"/>
      <c r="R59" s="218"/>
    </row>
    <row r="60" spans="2:18" s="217" customFormat="1" ht="20.25" customHeight="1" outlineLevel="1" x14ac:dyDescent="0.25">
      <c r="B60" s="1053"/>
      <c r="C60" s="995"/>
      <c r="D60" s="995"/>
      <c r="E60" s="995"/>
      <c r="F60" s="995"/>
      <c r="G60" s="457"/>
      <c r="H60" s="996"/>
      <c r="I60" s="996"/>
      <c r="J60" s="997"/>
      <c r="K60" s="997"/>
      <c r="L60" s="998">
        <f t="shared" si="3"/>
        <v>0</v>
      </c>
      <c r="M60" s="998"/>
      <c r="N60" s="996"/>
      <c r="O60" s="996"/>
      <c r="P60" s="996"/>
      <c r="Q60" s="218"/>
      <c r="R60" s="218"/>
    </row>
    <row r="61" spans="2:18" s="217" customFormat="1" ht="21.75" customHeight="1" outlineLevel="1" x14ac:dyDescent="0.25">
      <c r="B61" s="1053"/>
      <c r="C61" s="952" t="s">
        <v>739</v>
      </c>
      <c r="D61" s="953"/>
      <c r="E61" s="953"/>
      <c r="F61" s="953"/>
      <c r="G61" s="954"/>
      <c r="H61" s="1047"/>
      <c r="I61" s="1047"/>
      <c r="J61" s="1047"/>
      <c r="K61" s="1047"/>
      <c r="L61" s="955">
        <f>SUM(L55:M60)</f>
        <v>0</v>
      </c>
      <c r="M61" s="955"/>
      <c r="N61" s="1054"/>
      <c r="O61" s="1054"/>
      <c r="P61" s="1054"/>
    </row>
    <row r="62" spans="2:18" s="217" customFormat="1" ht="12" customHeight="1" outlineLevel="1" x14ac:dyDescent="0.25">
      <c r="B62" s="1053"/>
      <c r="C62" s="1015"/>
      <c r="D62" s="1016"/>
      <c r="E62" s="1016"/>
      <c r="F62" s="1016"/>
      <c r="G62" s="459"/>
      <c r="H62" s="1014"/>
      <c r="I62" s="1014"/>
      <c r="J62" s="1017"/>
      <c r="K62" s="1017"/>
      <c r="L62" s="1018"/>
      <c r="M62" s="1018"/>
      <c r="N62" s="1019"/>
      <c r="O62" s="1019"/>
      <c r="P62" s="1020"/>
    </row>
    <row r="63" spans="2:18" s="217" customFormat="1" ht="25.5" customHeight="1" outlineLevel="1" x14ac:dyDescent="0.25">
      <c r="B63" s="1053"/>
      <c r="C63" s="1011" t="s">
        <v>736</v>
      </c>
      <c r="D63" s="1012"/>
      <c r="E63" s="1012"/>
      <c r="F63" s="1013"/>
      <c r="G63" s="1049"/>
      <c r="H63" s="1049"/>
      <c r="I63" s="1049"/>
      <c r="J63" s="1049"/>
      <c r="K63" s="1049"/>
      <c r="L63" s="1049"/>
      <c r="M63" s="1049"/>
      <c r="N63" s="1049"/>
      <c r="O63" s="1049"/>
      <c r="P63" s="1049"/>
      <c r="Q63" s="218"/>
      <c r="R63" s="218"/>
    </row>
    <row r="64" spans="2:18" s="217" customFormat="1" ht="19.5" customHeight="1" outlineLevel="1" x14ac:dyDescent="0.25">
      <c r="B64" s="1053"/>
      <c r="C64" s="995"/>
      <c r="D64" s="995"/>
      <c r="E64" s="995"/>
      <c r="F64" s="995"/>
      <c r="G64" s="457"/>
      <c r="H64" s="996"/>
      <c r="I64" s="996"/>
      <c r="J64" s="997"/>
      <c r="K64" s="997"/>
      <c r="L64" s="998">
        <f t="shared" ref="L64:L69" si="4">+H64*J64</f>
        <v>0</v>
      </c>
      <c r="M64" s="998"/>
      <c r="N64" s="996"/>
      <c r="O64" s="996"/>
      <c r="P64" s="996"/>
      <c r="Q64" s="218"/>
      <c r="R64" s="218"/>
    </row>
    <row r="65" spans="2:19" s="217" customFormat="1" ht="19.5" customHeight="1" outlineLevel="1" x14ac:dyDescent="0.25">
      <c r="B65" s="1053"/>
      <c r="C65" s="995"/>
      <c r="D65" s="995"/>
      <c r="E65" s="995"/>
      <c r="F65" s="995"/>
      <c r="G65" s="457"/>
      <c r="H65" s="996"/>
      <c r="I65" s="996"/>
      <c r="J65" s="997"/>
      <c r="K65" s="997"/>
      <c r="L65" s="998">
        <f t="shared" si="4"/>
        <v>0</v>
      </c>
      <c r="M65" s="998"/>
      <c r="N65" s="996"/>
      <c r="O65" s="996"/>
      <c r="P65" s="996"/>
      <c r="Q65" s="218"/>
      <c r="R65" s="218"/>
    </row>
    <row r="66" spans="2:19" s="217" customFormat="1" ht="19.5" customHeight="1" outlineLevel="1" x14ac:dyDescent="0.25">
      <c r="B66" s="1053"/>
      <c r="C66" s="995"/>
      <c r="D66" s="995"/>
      <c r="E66" s="995"/>
      <c r="F66" s="995"/>
      <c r="G66" s="457"/>
      <c r="H66" s="996"/>
      <c r="I66" s="996"/>
      <c r="J66" s="997"/>
      <c r="K66" s="997"/>
      <c r="L66" s="998">
        <f t="shared" si="4"/>
        <v>0</v>
      </c>
      <c r="M66" s="998"/>
      <c r="N66" s="996"/>
      <c r="O66" s="996"/>
      <c r="P66" s="996"/>
      <c r="Q66" s="218"/>
      <c r="R66" s="218"/>
    </row>
    <row r="67" spans="2:19" s="217" customFormat="1" ht="19.5" customHeight="1" outlineLevel="1" x14ac:dyDescent="0.25">
      <c r="B67" s="1053"/>
      <c r="C67" s="995"/>
      <c r="D67" s="995"/>
      <c r="E67" s="995"/>
      <c r="F67" s="995"/>
      <c r="G67" s="457"/>
      <c r="H67" s="996"/>
      <c r="I67" s="996"/>
      <c r="J67" s="997"/>
      <c r="K67" s="997"/>
      <c r="L67" s="998">
        <f t="shared" si="4"/>
        <v>0</v>
      </c>
      <c r="M67" s="998"/>
      <c r="N67" s="996"/>
      <c r="O67" s="996"/>
      <c r="P67" s="996"/>
      <c r="Q67" s="218"/>
      <c r="R67" s="218"/>
    </row>
    <row r="68" spans="2:19" s="217" customFormat="1" ht="19.5" customHeight="1" outlineLevel="1" x14ac:dyDescent="0.25">
      <c r="B68" s="1053"/>
      <c r="C68" s="995"/>
      <c r="D68" s="995"/>
      <c r="E68" s="995"/>
      <c r="F68" s="995"/>
      <c r="G68" s="457"/>
      <c r="H68" s="996"/>
      <c r="I68" s="996"/>
      <c r="J68" s="997"/>
      <c r="K68" s="997"/>
      <c r="L68" s="998">
        <f t="shared" si="4"/>
        <v>0</v>
      </c>
      <c r="M68" s="998"/>
      <c r="N68" s="996"/>
      <c r="O68" s="996"/>
      <c r="P68" s="996"/>
      <c r="Q68" s="218"/>
      <c r="R68" s="218"/>
    </row>
    <row r="69" spans="2:19" s="217" customFormat="1" ht="19.5" customHeight="1" outlineLevel="1" x14ac:dyDescent="0.25">
      <c r="B69" s="1053"/>
      <c r="C69" s="995"/>
      <c r="D69" s="995"/>
      <c r="E69" s="995"/>
      <c r="F69" s="995"/>
      <c r="G69" s="457"/>
      <c r="H69" s="996"/>
      <c r="I69" s="996"/>
      <c r="J69" s="997"/>
      <c r="K69" s="997"/>
      <c r="L69" s="998">
        <f t="shared" si="4"/>
        <v>0</v>
      </c>
      <c r="M69" s="998"/>
      <c r="N69" s="996"/>
      <c r="O69" s="996"/>
      <c r="P69" s="996"/>
      <c r="Q69" s="218"/>
      <c r="R69" s="218"/>
    </row>
    <row r="70" spans="2:19" s="217" customFormat="1" ht="23.25" customHeight="1" outlineLevel="1" x14ac:dyDescent="0.25">
      <c r="B70" s="1053"/>
      <c r="C70" s="952" t="s">
        <v>740</v>
      </c>
      <c r="D70" s="953"/>
      <c r="E70" s="953"/>
      <c r="F70" s="953"/>
      <c r="G70" s="954"/>
      <c r="H70" s="1047"/>
      <c r="I70" s="1047"/>
      <c r="J70" s="1047"/>
      <c r="K70" s="1047"/>
      <c r="L70" s="955">
        <f>SUM(L61:M69)</f>
        <v>0</v>
      </c>
      <c r="M70" s="955"/>
      <c r="N70" s="996"/>
      <c r="O70" s="996"/>
      <c r="P70" s="996"/>
    </row>
    <row r="71" spans="2:19" s="217" customFormat="1" ht="39" customHeight="1" outlineLevel="1" x14ac:dyDescent="0.25">
      <c r="B71" s="1053"/>
      <c r="C71" s="957" t="s">
        <v>897</v>
      </c>
      <c r="D71" s="958"/>
      <c r="E71" s="958"/>
      <c r="F71" s="958"/>
      <c r="G71" s="959"/>
      <c r="H71" s="1043"/>
      <c r="I71" s="1043"/>
      <c r="J71" s="1043"/>
      <c r="K71" s="1043"/>
      <c r="L71" s="948">
        <f>+L61+L52+L43+L34+L70</f>
        <v>0</v>
      </c>
      <c r="M71" s="949"/>
      <c r="N71" s="1019"/>
      <c r="O71" s="1019"/>
      <c r="P71" s="1020"/>
    </row>
    <row r="72" spans="2:19" s="217" customFormat="1" ht="27" customHeight="1" outlineLevel="1" x14ac:dyDescent="0.25">
      <c r="B72" s="1053"/>
      <c r="C72" s="952" t="s">
        <v>898</v>
      </c>
      <c r="D72" s="953"/>
      <c r="E72" s="953"/>
      <c r="F72" s="953"/>
      <c r="G72" s="954"/>
      <c r="H72" s="487"/>
      <c r="I72" s="487"/>
      <c r="J72" s="488"/>
      <c r="K72" s="488"/>
      <c r="L72" s="489"/>
      <c r="M72" s="489"/>
      <c r="N72" s="490"/>
      <c r="O72" s="490"/>
      <c r="P72" s="491"/>
    </row>
    <row r="73" spans="2:19" s="217" customFormat="1" ht="27" customHeight="1" outlineLevel="1" x14ac:dyDescent="0.25">
      <c r="B73" s="1053"/>
      <c r="C73" s="485"/>
      <c r="D73" s="486"/>
      <c r="E73" s="486"/>
      <c r="F73" s="486"/>
      <c r="G73" s="484"/>
      <c r="H73" s="487"/>
      <c r="I73" s="487"/>
      <c r="J73" s="488"/>
      <c r="K73" s="488"/>
      <c r="L73" s="955"/>
      <c r="M73" s="955"/>
      <c r="N73" s="490"/>
      <c r="O73" s="490"/>
      <c r="P73" s="491"/>
    </row>
    <row r="74" spans="2:19" s="217" customFormat="1" ht="12" customHeight="1" outlineLevel="1" x14ac:dyDescent="0.25">
      <c r="B74" s="1053"/>
      <c r="C74" s="485"/>
      <c r="D74" s="486"/>
      <c r="E74" s="486"/>
      <c r="F74" s="486"/>
      <c r="G74" s="484"/>
      <c r="H74" s="487"/>
      <c r="I74" s="487"/>
      <c r="J74" s="488"/>
      <c r="K74" s="488"/>
      <c r="L74" s="955"/>
      <c r="M74" s="955"/>
      <c r="N74" s="490"/>
      <c r="O74" s="490"/>
      <c r="P74" s="491"/>
    </row>
    <row r="75" spans="2:19" s="217" customFormat="1" ht="12" customHeight="1" outlineLevel="1" x14ac:dyDescent="0.25">
      <c r="B75" s="1053"/>
      <c r="C75" s="485"/>
      <c r="D75" s="486"/>
      <c r="E75" s="486"/>
      <c r="F75" s="486"/>
      <c r="G75" s="484"/>
      <c r="H75" s="487"/>
      <c r="I75" s="487"/>
      <c r="J75" s="488"/>
      <c r="K75" s="488"/>
      <c r="L75" s="955"/>
      <c r="M75" s="955"/>
      <c r="N75" s="490"/>
      <c r="O75" s="490"/>
      <c r="P75" s="491"/>
    </row>
    <row r="76" spans="2:19" s="217" customFormat="1" ht="12" customHeight="1" outlineLevel="1" x14ac:dyDescent="0.25">
      <c r="B76" s="1053"/>
      <c r="C76" s="485"/>
      <c r="D76" s="486"/>
      <c r="E76" s="486"/>
      <c r="F76" s="486"/>
      <c r="G76" s="484"/>
      <c r="H76" s="487"/>
      <c r="I76" s="487"/>
      <c r="J76" s="488"/>
      <c r="K76" s="488"/>
      <c r="L76" s="955"/>
      <c r="M76" s="955"/>
      <c r="N76" s="490"/>
      <c r="O76" s="490"/>
      <c r="P76" s="491"/>
    </row>
    <row r="77" spans="2:19" s="217" customFormat="1" ht="36.75" customHeight="1" outlineLevel="1" x14ac:dyDescent="0.25">
      <c r="B77" s="1053"/>
      <c r="C77" s="952" t="s">
        <v>900</v>
      </c>
      <c r="D77" s="953"/>
      <c r="E77" s="953"/>
      <c r="F77" s="953"/>
      <c r="G77" s="954"/>
      <c r="H77" s="487"/>
      <c r="I77" s="487"/>
      <c r="J77" s="488"/>
      <c r="K77" s="488"/>
      <c r="L77" s="956">
        <f>SUM(L73:M76)</f>
        <v>0</v>
      </c>
      <c r="M77" s="956"/>
      <c r="N77" s="490"/>
      <c r="O77" s="490"/>
      <c r="P77" s="491"/>
    </row>
    <row r="78" spans="2:19" s="217" customFormat="1" ht="39" customHeight="1" outlineLevel="1" x14ac:dyDescent="0.25">
      <c r="B78" s="1053"/>
      <c r="C78" s="957" t="s">
        <v>899</v>
      </c>
      <c r="D78" s="958"/>
      <c r="E78" s="958"/>
      <c r="F78" s="958"/>
      <c r="G78" s="959"/>
      <c r="H78" s="487"/>
      <c r="I78" s="487"/>
      <c r="J78" s="488"/>
      <c r="K78" s="488"/>
      <c r="L78" s="948">
        <f>L71+L77</f>
        <v>0</v>
      </c>
      <c r="M78" s="949"/>
      <c r="N78" s="490"/>
      <c r="O78" s="490"/>
      <c r="P78" s="491"/>
    </row>
    <row r="79" spans="2:19" s="217" customFormat="1" ht="16.5" customHeight="1" outlineLevel="1" x14ac:dyDescent="0.25">
      <c r="C79" s="260"/>
      <c r="D79" s="261"/>
      <c r="E79" s="261"/>
      <c r="F79" s="261"/>
      <c r="G79" s="261"/>
      <c r="H79" s="261"/>
      <c r="I79" s="261"/>
      <c r="J79" s="261"/>
      <c r="K79" s="261"/>
      <c r="L79" s="261"/>
      <c r="M79" s="262"/>
      <c r="N79" s="261"/>
      <c r="O79" s="263"/>
      <c r="P79" s="263"/>
      <c r="Q79" s="263"/>
      <c r="R79" s="218"/>
      <c r="S79" s="218"/>
    </row>
    <row r="80" spans="2:19" s="217" customFormat="1" ht="16.5" customHeight="1" outlineLevel="1" x14ac:dyDescent="0.25">
      <c r="C80" s="260"/>
      <c r="D80" s="261"/>
      <c r="E80" s="261"/>
      <c r="F80" s="261"/>
      <c r="G80" s="261"/>
      <c r="H80" s="261"/>
      <c r="I80" s="261"/>
      <c r="J80" s="261"/>
      <c r="K80" s="261"/>
      <c r="L80" s="261"/>
      <c r="M80" s="262"/>
      <c r="N80" s="261"/>
      <c r="O80" s="263"/>
      <c r="P80" s="263"/>
      <c r="Q80" s="263"/>
      <c r="R80" s="218"/>
      <c r="S80" s="218"/>
    </row>
    <row r="81" spans="2:26" s="217" customFormat="1" ht="26.25" customHeight="1" outlineLevel="1" x14ac:dyDescent="0.25">
      <c r="C81" s="260"/>
      <c r="D81" s="261"/>
      <c r="E81" s="261"/>
      <c r="F81" s="261"/>
      <c r="G81" s="261"/>
      <c r="H81" s="261"/>
      <c r="I81" s="261"/>
      <c r="J81" s="261"/>
      <c r="K81" s="261"/>
      <c r="L81" s="261"/>
      <c r="M81" s="262"/>
      <c r="N81" s="261"/>
      <c r="O81" s="263"/>
      <c r="P81" s="263"/>
      <c r="Q81" s="263"/>
      <c r="R81" s="218"/>
      <c r="S81" s="218"/>
    </row>
    <row r="82" spans="2:26" s="217" customFormat="1" ht="32.25" customHeight="1" outlineLevel="1" x14ac:dyDescent="0.25">
      <c r="B82" s="1041" t="s">
        <v>748</v>
      </c>
      <c r="C82" s="1041"/>
      <c r="D82" s="1041"/>
      <c r="E82" s="1041"/>
      <c r="F82" s="1041"/>
      <c r="G82" s="1041"/>
      <c r="H82" s="1041"/>
      <c r="I82" s="1041"/>
      <c r="J82" s="1041"/>
      <c r="K82" s="1041"/>
      <c r="L82" s="1041"/>
      <c r="M82" s="1041"/>
      <c r="N82" s="1041"/>
      <c r="O82" s="1041"/>
      <c r="P82" s="1041"/>
      <c r="Q82" s="263"/>
      <c r="R82" s="218"/>
      <c r="S82" s="218"/>
    </row>
    <row r="83" spans="2:26" s="217" customFormat="1" ht="18.75" outlineLevel="1" x14ac:dyDescent="0.3">
      <c r="D83" s="264"/>
      <c r="E83" s="218"/>
      <c r="F83" s="218"/>
      <c r="G83" s="218"/>
      <c r="H83" s="218"/>
      <c r="I83" s="218"/>
      <c r="J83" s="218"/>
      <c r="K83" s="218"/>
      <c r="L83" s="218"/>
      <c r="M83" s="218"/>
      <c r="N83" s="218"/>
      <c r="O83" s="218"/>
      <c r="P83" s="218"/>
      <c r="Q83" s="218"/>
      <c r="R83" s="218"/>
    </row>
    <row r="84" spans="2:26" s="217" customFormat="1" ht="24.75" customHeight="1" outlineLevel="1" x14ac:dyDescent="0.25">
      <c r="B84" s="1010" t="s">
        <v>745</v>
      </c>
      <c r="C84" s="1010"/>
      <c r="D84" s="1010"/>
      <c r="E84" s="1010"/>
      <c r="F84" s="1010"/>
      <c r="G84" s="1010"/>
      <c r="H84" s="1010"/>
      <c r="I84" s="1010"/>
      <c r="J84" s="1010"/>
      <c r="K84" s="1010"/>
      <c r="L84" s="1010"/>
      <c r="M84" s="1010"/>
      <c r="N84" s="1010"/>
      <c r="O84" s="1010"/>
      <c r="P84" s="1010"/>
      <c r="Q84" s="1010"/>
      <c r="R84" s="1010"/>
      <c r="S84" s="1010"/>
      <c r="T84" s="1010"/>
      <c r="U84" s="1010"/>
    </row>
    <row r="85" spans="2:26" s="217" customFormat="1" ht="26.25" customHeight="1" outlineLevel="1" x14ac:dyDescent="0.25">
      <c r="B85" s="1010" t="s">
        <v>54</v>
      </c>
      <c r="C85" s="1010"/>
      <c r="D85" s="1010" t="s">
        <v>205</v>
      </c>
      <c r="E85" s="1010"/>
      <c r="F85" s="1010"/>
      <c r="G85" s="1046" t="s">
        <v>58</v>
      </c>
      <c r="H85" s="1046" t="s">
        <v>204</v>
      </c>
      <c r="I85" s="1046" t="s">
        <v>55</v>
      </c>
      <c r="J85" s="1046" t="s">
        <v>56</v>
      </c>
      <c r="K85" s="1010" t="s">
        <v>264</v>
      </c>
      <c r="L85" s="1010"/>
      <c r="M85" s="1010"/>
      <c r="N85" s="1010"/>
      <c r="O85" s="1010"/>
      <c r="P85" s="1010"/>
      <c r="Q85" s="1010"/>
      <c r="R85" s="1010"/>
      <c r="S85" s="1010"/>
      <c r="T85" s="1010"/>
      <c r="U85" s="1010"/>
    </row>
    <row r="86" spans="2:26" s="217" customFormat="1" ht="19.5" customHeight="1" outlineLevel="1" x14ac:dyDescent="0.25">
      <c r="B86" s="1010"/>
      <c r="C86" s="1010"/>
      <c r="D86" s="1010"/>
      <c r="E86" s="1010"/>
      <c r="F86" s="1010"/>
      <c r="G86" s="1046"/>
      <c r="H86" s="1046"/>
      <c r="I86" s="1046"/>
      <c r="J86" s="1046"/>
      <c r="K86" s="435">
        <v>0</v>
      </c>
      <c r="L86" s="435">
        <v>1</v>
      </c>
      <c r="M86" s="435">
        <v>2</v>
      </c>
      <c r="N86" s="435">
        <v>3</v>
      </c>
      <c r="O86" s="435">
        <v>4</v>
      </c>
      <c r="P86" s="435">
        <v>5</v>
      </c>
      <c r="Q86" s="435">
        <v>6</v>
      </c>
      <c r="R86" s="435">
        <v>7</v>
      </c>
      <c r="S86" s="435">
        <v>8</v>
      </c>
      <c r="T86" s="435">
        <v>9</v>
      </c>
      <c r="U86" s="435">
        <v>10</v>
      </c>
      <c r="V86" s="225"/>
      <c r="W86" s="225"/>
    </row>
    <row r="87" spans="2:26" s="217" customFormat="1" ht="34.5" customHeight="1" outlineLevel="1" x14ac:dyDescent="0.25">
      <c r="B87" s="1007" t="s">
        <v>757</v>
      </c>
      <c r="C87" s="1007"/>
      <c r="D87" s="1007" t="s">
        <v>732</v>
      </c>
      <c r="E87" s="1007"/>
      <c r="F87" s="1007"/>
      <c r="G87" s="1045">
        <f>+G27</f>
        <v>0</v>
      </c>
      <c r="H87" s="1044"/>
      <c r="I87" s="1044"/>
      <c r="J87" s="1044"/>
      <c r="K87" s="1044"/>
      <c r="L87" s="1044"/>
      <c r="M87" s="1044"/>
      <c r="N87" s="1044"/>
      <c r="O87" s="1044"/>
      <c r="P87" s="1044"/>
      <c r="Q87" s="1044"/>
      <c r="R87" s="1044"/>
      <c r="S87" s="1044"/>
      <c r="T87" s="1044"/>
      <c r="U87" s="1044"/>
      <c r="V87" s="225"/>
      <c r="W87" s="225"/>
      <c r="X87" s="1025" t="s">
        <v>646</v>
      </c>
      <c r="Y87" s="1026"/>
      <c r="Z87" s="1026"/>
    </row>
    <row r="88" spans="2:26" s="217" customFormat="1" ht="34.5" customHeight="1" outlineLevel="1" x14ac:dyDescent="0.25">
      <c r="B88" s="1007"/>
      <c r="C88" s="1007"/>
      <c r="D88" s="999"/>
      <c r="E88" s="999"/>
      <c r="F88" s="999"/>
      <c r="G88" s="462"/>
      <c r="H88" s="462"/>
      <c r="I88" s="466"/>
      <c r="J88" s="467">
        <f>+H88*I88</f>
        <v>0</v>
      </c>
      <c r="K88" s="468"/>
      <c r="L88" s="468"/>
      <c r="M88" s="468"/>
      <c r="N88" s="468"/>
      <c r="O88" s="468"/>
      <c r="P88" s="468"/>
      <c r="Q88" s="468"/>
      <c r="R88" s="468"/>
      <c r="S88" s="468"/>
      <c r="T88" s="468"/>
      <c r="U88" s="468"/>
      <c r="V88" s="225"/>
      <c r="W88" s="225"/>
      <c r="X88" s="1025"/>
      <c r="Y88" s="1026"/>
      <c r="Z88" s="1026"/>
    </row>
    <row r="89" spans="2:26" s="217" customFormat="1" ht="34.5" customHeight="1" outlineLevel="1" x14ac:dyDescent="0.25">
      <c r="B89" s="1007"/>
      <c r="C89" s="1007"/>
      <c r="D89" s="999"/>
      <c r="E89" s="999"/>
      <c r="F89" s="999"/>
      <c r="G89" s="462"/>
      <c r="H89" s="462"/>
      <c r="I89" s="466"/>
      <c r="J89" s="467">
        <f t="shared" ref="J89" si="5">+H89*I89</f>
        <v>0</v>
      </c>
      <c r="K89" s="468"/>
      <c r="L89" s="468"/>
      <c r="M89" s="468"/>
      <c r="N89" s="468"/>
      <c r="O89" s="468"/>
      <c r="P89" s="468"/>
      <c r="Q89" s="468"/>
      <c r="R89" s="468"/>
      <c r="S89" s="468"/>
      <c r="T89" s="468"/>
      <c r="U89" s="468"/>
      <c r="V89" s="225"/>
      <c r="W89" s="225"/>
      <c r="X89" s="1025"/>
      <c r="Y89" s="1026"/>
      <c r="Z89" s="1026"/>
    </row>
    <row r="90" spans="2:26" s="217" customFormat="1" ht="34.5" customHeight="1" outlineLevel="1" x14ac:dyDescent="0.25">
      <c r="B90" s="1007"/>
      <c r="C90" s="1007"/>
      <c r="D90" s="999"/>
      <c r="E90" s="999"/>
      <c r="F90" s="999"/>
      <c r="G90" s="462"/>
      <c r="H90" s="462"/>
      <c r="I90" s="466"/>
      <c r="J90" s="467">
        <f>+H90*I90</f>
        <v>0</v>
      </c>
      <c r="K90" s="468"/>
      <c r="L90" s="468"/>
      <c r="M90" s="468"/>
      <c r="N90" s="468"/>
      <c r="O90" s="468"/>
      <c r="P90" s="468"/>
      <c r="Q90" s="468"/>
      <c r="R90" s="468"/>
      <c r="S90" s="468"/>
      <c r="T90" s="468"/>
      <c r="U90" s="468"/>
      <c r="V90" s="225"/>
      <c r="W90" s="225"/>
      <c r="X90" s="1026"/>
      <c r="Y90" s="1026"/>
      <c r="Z90" s="1026"/>
    </row>
    <row r="91" spans="2:26" s="217" customFormat="1" ht="34.5" customHeight="1" outlineLevel="1" x14ac:dyDescent="0.25">
      <c r="B91" s="1007"/>
      <c r="C91" s="1007"/>
      <c r="D91" s="999"/>
      <c r="E91" s="999"/>
      <c r="F91" s="999"/>
      <c r="G91" s="462"/>
      <c r="H91" s="462"/>
      <c r="I91" s="466"/>
      <c r="J91" s="467">
        <f>+H91*I91</f>
        <v>0</v>
      </c>
      <c r="K91" s="468"/>
      <c r="L91" s="468"/>
      <c r="M91" s="468"/>
      <c r="N91" s="468"/>
      <c r="O91" s="468"/>
      <c r="P91" s="468"/>
      <c r="Q91" s="468"/>
      <c r="R91" s="468"/>
      <c r="S91" s="468"/>
      <c r="T91" s="468"/>
      <c r="U91" s="468"/>
      <c r="V91" s="225"/>
      <c r="W91" s="225"/>
      <c r="X91" s="1026"/>
      <c r="Y91" s="1026"/>
      <c r="Z91" s="1026"/>
    </row>
    <row r="92" spans="2:26" s="217" customFormat="1" ht="34.5" customHeight="1" outlineLevel="1" x14ac:dyDescent="0.25">
      <c r="B92" s="1007"/>
      <c r="C92" s="1007"/>
      <c r="D92" s="999"/>
      <c r="E92" s="999"/>
      <c r="F92" s="999"/>
      <c r="G92" s="462"/>
      <c r="H92" s="462"/>
      <c r="I92" s="466"/>
      <c r="J92" s="467">
        <f t="shared" ref="J92" si="6">+H92*I92</f>
        <v>0</v>
      </c>
      <c r="K92" s="468"/>
      <c r="L92" s="468"/>
      <c r="M92" s="468"/>
      <c r="N92" s="468"/>
      <c r="O92" s="468"/>
      <c r="P92" s="468"/>
      <c r="Q92" s="468"/>
      <c r="R92" s="468"/>
      <c r="S92" s="468"/>
      <c r="T92" s="468"/>
      <c r="U92" s="468"/>
      <c r="V92" s="225"/>
      <c r="W92" s="225"/>
      <c r="X92" s="1026"/>
      <c r="Y92" s="1026"/>
      <c r="Z92" s="1026"/>
    </row>
    <row r="93" spans="2:26" s="259" customFormat="1" ht="34.5" customHeight="1" outlineLevel="1" x14ac:dyDescent="0.25">
      <c r="B93" s="1007"/>
      <c r="C93" s="1007"/>
      <c r="D93" s="1008" t="s">
        <v>506</v>
      </c>
      <c r="E93" s="1008"/>
      <c r="F93" s="1008"/>
      <c r="G93" s="1008"/>
      <c r="H93" s="1008"/>
      <c r="I93" s="1008"/>
      <c r="J93" s="469">
        <f>SUM(J88:J92)</f>
        <v>0</v>
      </c>
      <c r="K93" s="469">
        <f>SUM(K88:K92)</f>
        <v>0</v>
      </c>
      <c r="L93" s="469">
        <f t="shared" ref="L93:U93" si="7">SUM(L88:L92)</f>
        <v>0</v>
      </c>
      <c r="M93" s="469">
        <f t="shared" si="7"/>
        <v>0</v>
      </c>
      <c r="N93" s="469">
        <f t="shared" si="7"/>
        <v>0</v>
      </c>
      <c r="O93" s="469">
        <f t="shared" si="7"/>
        <v>0</v>
      </c>
      <c r="P93" s="469">
        <f t="shared" si="7"/>
        <v>0</v>
      </c>
      <c r="Q93" s="469">
        <f t="shared" si="7"/>
        <v>0</v>
      </c>
      <c r="R93" s="469">
        <f t="shared" si="7"/>
        <v>0</v>
      </c>
      <c r="S93" s="469">
        <f t="shared" si="7"/>
        <v>0</v>
      </c>
      <c r="T93" s="469">
        <f t="shared" si="7"/>
        <v>0</v>
      </c>
      <c r="U93" s="469">
        <f t="shared" si="7"/>
        <v>0</v>
      </c>
      <c r="V93" s="463"/>
      <c r="W93" s="463"/>
      <c r="X93" s="1026"/>
      <c r="Y93" s="1026"/>
      <c r="Z93" s="1026"/>
    </row>
    <row r="94" spans="2:26" s="259" customFormat="1" ht="15.75" customHeight="1" outlineLevel="1" x14ac:dyDescent="0.25">
      <c r="B94" s="1007"/>
      <c r="C94" s="1007"/>
      <c r="D94" s="1006"/>
      <c r="E94" s="991"/>
      <c r="F94" s="991"/>
      <c r="G94" s="991"/>
      <c r="H94" s="991"/>
      <c r="I94" s="991"/>
      <c r="J94" s="991"/>
      <c r="K94" s="991"/>
      <c r="L94" s="991"/>
      <c r="M94" s="991"/>
      <c r="N94" s="991"/>
      <c r="O94" s="991"/>
      <c r="P94" s="991"/>
      <c r="Q94" s="991"/>
      <c r="R94" s="991"/>
      <c r="S94" s="991"/>
      <c r="T94" s="991"/>
      <c r="U94" s="992"/>
      <c r="V94" s="463"/>
      <c r="W94" s="463"/>
      <c r="X94" s="1026"/>
      <c r="Y94" s="1026"/>
      <c r="Z94" s="1026"/>
    </row>
    <row r="95" spans="2:26" s="217" customFormat="1" ht="34.5" customHeight="1" outlineLevel="1" x14ac:dyDescent="0.25">
      <c r="B95" s="1007"/>
      <c r="C95" s="1007"/>
      <c r="D95" s="1007" t="s">
        <v>733</v>
      </c>
      <c r="E95" s="1007"/>
      <c r="F95" s="1007"/>
      <c r="G95" s="1044">
        <f>+G36:P36</f>
        <v>0</v>
      </c>
      <c r="H95" s="1044"/>
      <c r="I95" s="1044"/>
      <c r="J95" s="1044"/>
      <c r="K95" s="1044"/>
      <c r="L95" s="1044"/>
      <c r="M95" s="1044"/>
      <c r="N95" s="1044"/>
      <c r="O95" s="1044"/>
      <c r="P95" s="1044"/>
      <c r="Q95" s="1044"/>
      <c r="R95" s="1044"/>
      <c r="S95" s="1044"/>
      <c r="T95" s="1044"/>
      <c r="U95" s="1044"/>
      <c r="V95" s="225"/>
      <c r="W95" s="225"/>
      <c r="X95" s="1026"/>
      <c r="Y95" s="1026"/>
      <c r="Z95" s="1026"/>
    </row>
    <row r="96" spans="2:26" s="217" customFormat="1" ht="34.5" customHeight="1" outlineLevel="1" x14ac:dyDescent="0.25">
      <c r="B96" s="1007"/>
      <c r="C96" s="1007"/>
      <c r="D96" s="999"/>
      <c r="E96" s="999"/>
      <c r="F96" s="999"/>
      <c r="G96" s="462"/>
      <c r="H96" s="462"/>
      <c r="I96" s="466"/>
      <c r="J96" s="467">
        <f>+H96*I96</f>
        <v>0</v>
      </c>
      <c r="K96" s="468"/>
      <c r="L96" s="468"/>
      <c r="M96" s="468"/>
      <c r="N96" s="468"/>
      <c r="O96" s="468"/>
      <c r="P96" s="468"/>
      <c r="Q96" s="468"/>
      <c r="R96" s="468"/>
      <c r="S96" s="468"/>
      <c r="T96" s="468"/>
      <c r="U96" s="468"/>
      <c r="V96" s="225"/>
      <c r="W96" s="225"/>
      <c r="X96" s="432"/>
      <c r="Y96" s="432"/>
      <c r="Z96" s="432"/>
    </row>
    <row r="97" spans="2:26" s="217" customFormat="1" ht="34.5" customHeight="1" outlineLevel="1" x14ac:dyDescent="0.25">
      <c r="B97" s="1007"/>
      <c r="C97" s="1007"/>
      <c r="D97" s="999"/>
      <c r="E97" s="999"/>
      <c r="F97" s="999"/>
      <c r="G97" s="462"/>
      <c r="H97" s="462"/>
      <c r="I97" s="466"/>
      <c r="J97" s="467">
        <f t="shared" ref="J97" si="8">+H97*I97</f>
        <v>0</v>
      </c>
      <c r="K97" s="468"/>
      <c r="L97" s="468"/>
      <c r="M97" s="468"/>
      <c r="N97" s="468"/>
      <c r="O97" s="468"/>
      <c r="P97" s="468"/>
      <c r="Q97" s="468"/>
      <c r="R97" s="468"/>
      <c r="S97" s="468"/>
      <c r="T97" s="468"/>
      <c r="U97" s="468"/>
      <c r="V97" s="225"/>
      <c r="W97" s="225"/>
      <c r="X97" s="432"/>
      <c r="Y97" s="432"/>
      <c r="Z97" s="432"/>
    </row>
    <row r="98" spans="2:26" s="217" customFormat="1" ht="34.5" customHeight="1" outlineLevel="1" x14ac:dyDescent="0.25">
      <c r="B98" s="1007"/>
      <c r="C98" s="1007"/>
      <c r="D98" s="999"/>
      <c r="E98" s="999"/>
      <c r="F98" s="999"/>
      <c r="G98" s="462"/>
      <c r="H98" s="462"/>
      <c r="I98" s="466"/>
      <c r="J98" s="467">
        <f>+H98*I98</f>
        <v>0</v>
      </c>
      <c r="K98" s="468"/>
      <c r="L98" s="468"/>
      <c r="M98" s="468"/>
      <c r="N98" s="468"/>
      <c r="O98" s="468"/>
      <c r="P98" s="468"/>
      <c r="Q98" s="468"/>
      <c r="R98" s="468"/>
      <c r="S98" s="468"/>
      <c r="T98" s="468"/>
      <c r="U98" s="468"/>
      <c r="V98" s="225"/>
      <c r="W98" s="225"/>
    </row>
    <row r="99" spans="2:26" s="217" customFormat="1" ht="34.5" customHeight="1" outlineLevel="1" x14ac:dyDescent="0.25">
      <c r="B99" s="1007"/>
      <c r="C99" s="1007"/>
      <c r="D99" s="999"/>
      <c r="E99" s="999"/>
      <c r="F99" s="999"/>
      <c r="G99" s="462"/>
      <c r="H99" s="462"/>
      <c r="I99" s="466"/>
      <c r="J99" s="467">
        <f>+H99*I99</f>
        <v>0</v>
      </c>
      <c r="K99" s="468"/>
      <c r="L99" s="468"/>
      <c r="M99" s="468"/>
      <c r="N99" s="468"/>
      <c r="O99" s="468"/>
      <c r="P99" s="468"/>
      <c r="Q99" s="468"/>
      <c r="R99" s="468"/>
      <c r="S99" s="468"/>
      <c r="T99" s="468"/>
      <c r="U99" s="468"/>
      <c r="V99" s="225"/>
      <c r="W99" s="225"/>
    </row>
    <row r="100" spans="2:26" s="217" customFormat="1" ht="34.5" customHeight="1" outlineLevel="1" x14ac:dyDescent="0.25">
      <c r="B100" s="1007"/>
      <c r="C100" s="1007"/>
      <c r="D100" s="999"/>
      <c r="E100" s="999"/>
      <c r="F100" s="999"/>
      <c r="G100" s="462"/>
      <c r="H100" s="462"/>
      <c r="I100" s="466"/>
      <c r="J100" s="467">
        <f t="shared" ref="J100" si="9">+H100*I100</f>
        <v>0</v>
      </c>
      <c r="K100" s="468"/>
      <c r="L100" s="468"/>
      <c r="M100" s="468"/>
      <c r="N100" s="468"/>
      <c r="O100" s="468"/>
      <c r="P100" s="468"/>
      <c r="Q100" s="468"/>
      <c r="R100" s="468"/>
      <c r="S100" s="468"/>
      <c r="T100" s="468"/>
      <c r="U100" s="468"/>
      <c r="V100" s="225"/>
      <c r="W100" s="225"/>
    </row>
    <row r="101" spans="2:26" s="259" customFormat="1" ht="34.5" customHeight="1" outlineLevel="1" x14ac:dyDescent="0.25">
      <c r="B101" s="1007"/>
      <c r="C101" s="1007"/>
      <c r="D101" s="1008" t="s">
        <v>507</v>
      </c>
      <c r="E101" s="1008"/>
      <c r="F101" s="1008"/>
      <c r="G101" s="1008"/>
      <c r="H101" s="1008"/>
      <c r="I101" s="1008"/>
      <c r="J101" s="469">
        <f>SUM(J96:J100)</f>
        <v>0</v>
      </c>
      <c r="K101" s="469">
        <f>SUM(K96:K100)</f>
        <v>0</v>
      </c>
      <c r="L101" s="469">
        <f t="shared" ref="L101:U101" si="10">SUM(L96:L100)</f>
        <v>0</v>
      </c>
      <c r="M101" s="469">
        <f t="shared" si="10"/>
        <v>0</v>
      </c>
      <c r="N101" s="469">
        <f t="shared" si="10"/>
        <v>0</v>
      </c>
      <c r="O101" s="469">
        <f t="shared" si="10"/>
        <v>0</v>
      </c>
      <c r="P101" s="469">
        <f t="shared" si="10"/>
        <v>0</v>
      </c>
      <c r="Q101" s="469">
        <f t="shared" si="10"/>
        <v>0</v>
      </c>
      <c r="R101" s="469">
        <f t="shared" si="10"/>
        <v>0</v>
      </c>
      <c r="S101" s="469">
        <f t="shared" si="10"/>
        <v>0</v>
      </c>
      <c r="T101" s="469">
        <f t="shared" si="10"/>
        <v>0</v>
      </c>
      <c r="U101" s="469">
        <f t="shared" si="10"/>
        <v>0</v>
      </c>
      <c r="V101" s="463"/>
      <c r="W101" s="463"/>
    </row>
    <row r="102" spans="2:26" s="259" customFormat="1" ht="15.75" customHeight="1" outlineLevel="1" x14ac:dyDescent="0.25">
      <c r="B102" s="1007"/>
      <c r="C102" s="1007"/>
      <c r="D102" s="1006"/>
      <c r="E102" s="991"/>
      <c r="F102" s="991"/>
      <c r="G102" s="991"/>
      <c r="H102" s="991"/>
      <c r="I102" s="991"/>
      <c r="J102" s="991"/>
      <c r="K102" s="991"/>
      <c r="L102" s="991"/>
      <c r="M102" s="991"/>
      <c r="N102" s="991"/>
      <c r="O102" s="991"/>
      <c r="P102" s="991"/>
      <c r="Q102" s="991"/>
      <c r="R102" s="991"/>
      <c r="S102" s="991"/>
      <c r="T102" s="991"/>
      <c r="U102" s="992"/>
      <c r="V102" s="463"/>
      <c r="W102" s="463"/>
    </row>
    <row r="103" spans="2:26" s="217" customFormat="1" ht="34.5" customHeight="1" outlineLevel="1" x14ac:dyDescent="0.25">
      <c r="B103" s="1007"/>
      <c r="C103" s="1007"/>
      <c r="D103" s="1007" t="s">
        <v>735</v>
      </c>
      <c r="E103" s="1007"/>
      <c r="F103" s="1007"/>
      <c r="G103" s="1044">
        <f>+G45</f>
        <v>0</v>
      </c>
      <c r="H103" s="1044"/>
      <c r="I103" s="1044"/>
      <c r="J103" s="1044"/>
      <c r="K103" s="1044"/>
      <c r="L103" s="1044"/>
      <c r="M103" s="1044"/>
      <c r="N103" s="1044"/>
      <c r="O103" s="1044"/>
      <c r="P103" s="1044"/>
      <c r="Q103" s="1044"/>
      <c r="R103" s="1044"/>
      <c r="S103" s="1044"/>
      <c r="T103" s="1044"/>
      <c r="U103" s="1044"/>
      <c r="V103" s="225"/>
      <c r="W103" s="225"/>
    </row>
    <row r="104" spans="2:26" s="217" customFormat="1" ht="34.5" customHeight="1" outlineLevel="1" x14ac:dyDescent="0.25">
      <c r="B104" s="1007"/>
      <c r="C104" s="1007"/>
      <c r="D104" s="999"/>
      <c r="E104" s="999"/>
      <c r="F104" s="999"/>
      <c r="G104" s="462"/>
      <c r="H104" s="462"/>
      <c r="I104" s="466"/>
      <c r="J104" s="467">
        <f>+H104*I104</f>
        <v>0</v>
      </c>
      <c r="K104" s="468"/>
      <c r="L104" s="468"/>
      <c r="M104" s="468"/>
      <c r="N104" s="468"/>
      <c r="O104" s="468"/>
      <c r="P104" s="468"/>
      <c r="Q104" s="468"/>
      <c r="R104" s="468"/>
      <c r="S104" s="468"/>
      <c r="T104" s="468"/>
      <c r="U104" s="468"/>
      <c r="V104" s="225"/>
      <c r="W104" s="225"/>
      <c r="X104" s="432"/>
      <c r="Y104" s="432"/>
      <c r="Z104" s="432"/>
    </row>
    <row r="105" spans="2:26" s="217" customFormat="1" ht="34.5" customHeight="1" outlineLevel="1" x14ac:dyDescent="0.25">
      <c r="B105" s="1007"/>
      <c r="C105" s="1007"/>
      <c r="D105" s="999"/>
      <c r="E105" s="999"/>
      <c r="F105" s="999"/>
      <c r="G105" s="462"/>
      <c r="H105" s="462"/>
      <c r="I105" s="466"/>
      <c r="J105" s="467">
        <f t="shared" ref="J105" si="11">+H105*I105</f>
        <v>0</v>
      </c>
      <c r="K105" s="468"/>
      <c r="L105" s="468"/>
      <c r="M105" s="468"/>
      <c r="N105" s="468"/>
      <c r="O105" s="468"/>
      <c r="P105" s="468"/>
      <c r="Q105" s="468"/>
      <c r="R105" s="468"/>
      <c r="S105" s="468"/>
      <c r="T105" s="468"/>
      <c r="U105" s="468"/>
      <c r="V105" s="225"/>
      <c r="W105" s="225"/>
      <c r="X105" s="432"/>
      <c r="Y105" s="432"/>
      <c r="Z105" s="432"/>
    </row>
    <row r="106" spans="2:26" s="217" customFormat="1" ht="34.5" customHeight="1" outlineLevel="1" x14ac:dyDescent="0.25">
      <c r="B106" s="1007"/>
      <c r="C106" s="1007"/>
      <c r="D106" s="999"/>
      <c r="E106" s="999"/>
      <c r="F106" s="999"/>
      <c r="G106" s="462"/>
      <c r="H106" s="462"/>
      <c r="I106" s="466"/>
      <c r="J106" s="467">
        <f>+H106*I106</f>
        <v>0</v>
      </c>
      <c r="K106" s="468"/>
      <c r="L106" s="468"/>
      <c r="M106" s="468"/>
      <c r="N106" s="468"/>
      <c r="O106" s="468"/>
      <c r="P106" s="468"/>
      <c r="Q106" s="468"/>
      <c r="R106" s="468"/>
      <c r="S106" s="468"/>
      <c r="T106" s="468"/>
      <c r="U106" s="468"/>
      <c r="V106" s="225"/>
      <c r="W106" s="225"/>
    </row>
    <row r="107" spans="2:26" s="217" customFormat="1" ht="34.5" customHeight="1" outlineLevel="1" x14ac:dyDescent="0.25">
      <c r="B107" s="1007"/>
      <c r="C107" s="1007"/>
      <c r="D107" s="999"/>
      <c r="E107" s="999"/>
      <c r="F107" s="999"/>
      <c r="G107" s="462"/>
      <c r="H107" s="462"/>
      <c r="I107" s="466"/>
      <c r="J107" s="467">
        <f>+H107*I107</f>
        <v>0</v>
      </c>
      <c r="K107" s="468"/>
      <c r="L107" s="468"/>
      <c r="M107" s="468"/>
      <c r="N107" s="468"/>
      <c r="O107" s="468"/>
      <c r="P107" s="468"/>
      <c r="Q107" s="468"/>
      <c r="R107" s="468"/>
      <c r="S107" s="468"/>
      <c r="T107" s="468"/>
      <c r="U107" s="468"/>
      <c r="V107" s="225"/>
      <c r="W107" s="225"/>
    </row>
    <row r="108" spans="2:26" s="217" customFormat="1" ht="34.5" customHeight="1" outlineLevel="1" x14ac:dyDescent="0.25">
      <c r="B108" s="1007"/>
      <c r="C108" s="1007"/>
      <c r="D108" s="999"/>
      <c r="E108" s="999"/>
      <c r="F108" s="999"/>
      <c r="G108" s="462"/>
      <c r="H108" s="462"/>
      <c r="I108" s="466"/>
      <c r="J108" s="467">
        <f t="shared" ref="J108" si="12">+H108*I108</f>
        <v>0</v>
      </c>
      <c r="K108" s="468"/>
      <c r="L108" s="468"/>
      <c r="M108" s="468"/>
      <c r="N108" s="468"/>
      <c r="O108" s="468"/>
      <c r="P108" s="468"/>
      <c r="Q108" s="468"/>
      <c r="R108" s="468"/>
      <c r="S108" s="468"/>
      <c r="T108" s="468"/>
      <c r="U108" s="468"/>
      <c r="V108" s="225"/>
      <c r="W108" s="225"/>
    </row>
    <row r="109" spans="2:26" s="259" customFormat="1" ht="34.5" customHeight="1" outlineLevel="1" x14ac:dyDescent="0.25">
      <c r="B109" s="1007"/>
      <c r="C109" s="1007"/>
      <c r="D109" s="1008" t="s">
        <v>741</v>
      </c>
      <c r="E109" s="1008"/>
      <c r="F109" s="1008"/>
      <c r="G109" s="1008"/>
      <c r="H109" s="1008"/>
      <c r="I109" s="1008"/>
      <c r="J109" s="469">
        <f>SUM(J104:J108)</f>
        <v>0</v>
      </c>
      <c r="K109" s="469">
        <f t="shared" ref="K109" si="13">SUM(K106:K108)</f>
        <v>0</v>
      </c>
      <c r="L109" s="469">
        <f t="shared" ref="L109" si="14">SUM(L106:L108)</f>
        <v>0</v>
      </c>
      <c r="M109" s="469">
        <f t="shared" ref="M109" si="15">SUM(M106:M108)</f>
        <v>0</v>
      </c>
      <c r="N109" s="469">
        <f t="shared" ref="N109" si="16">SUM(N106:N108)</f>
        <v>0</v>
      </c>
      <c r="O109" s="469">
        <f t="shared" ref="O109" si="17">SUM(O106:O108)</f>
        <v>0</v>
      </c>
      <c r="P109" s="469">
        <f t="shared" ref="P109" si="18">SUM(P106:P108)</f>
        <v>0</v>
      </c>
      <c r="Q109" s="469">
        <f t="shared" ref="Q109" si="19">SUM(Q106:Q108)</f>
        <v>0</v>
      </c>
      <c r="R109" s="469">
        <f t="shared" ref="R109" si="20">SUM(R106:R108)</f>
        <v>0</v>
      </c>
      <c r="S109" s="469">
        <f t="shared" ref="S109" si="21">SUM(S106:S108)</f>
        <v>0</v>
      </c>
      <c r="T109" s="469">
        <f t="shared" ref="T109" si="22">SUM(T106:T108)</f>
        <v>0</v>
      </c>
      <c r="U109" s="469">
        <f t="shared" ref="U109" si="23">SUM(U106:U108)</f>
        <v>0</v>
      </c>
      <c r="V109" s="463"/>
      <c r="W109" s="463"/>
    </row>
    <row r="110" spans="2:26" s="259" customFormat="1" ht="15.75" customHeight="1" outlineLevel="1" x14ac:dyDescent="0.25">
      <c r="B110" s="1007"/>
      <c r="C110" s="1007"/>
      <c r="D110" s="1006"/>
      <c r="E110" s="991"/>
      <c r="F110" s="991"/>
      <c r="G110" s="991"/>
      <c r="H110" s="991"/>
      <c r="I110" s="991"/>
      <c r="J110" s="991"/>
      <c r="K110" s="991"/>
      <c r="L110" s="991"/>
      <c r="M110" s="991"/>
      <c r="N110" s="991"/>
      <c r="O110" s="991"/>
      <c r="P110" s="991"/>
      <c r="Q110" s="991"/>
      <c r="R110" s="991"/>
      <c r="S110" s="991"/>
      <c r="T110" s="991"/>
      <c r="U110" s="992"/>
      <c r="V110" s="463"/>
      <c r="W110" s="463"/>
    </row>
    <row r="111" spans="2:26" s="217" customFormat="1" ht="34.5" customHeight="1" outlineLevel="1" x14ac:dyDescent="0.25">
      <c r="B111" s="1007"/>
      <c r="C111" s="1007"/>
      <c r="D111" s="1007" t="s">
        <v>738</v>
      </c>
      <c r="E111" s="1007"/>
      <c r="F111" s="1007"/>
      <c r="G111" s="1042">
        <f>+G54</f>
        <v>0</v>
      </c>
      <c r="H111" s="1042"/>
      <c r="I111" s="1042"/>
      <c r="J111" s="1042"/>
      <c r="K111" s="1042"/>
      <c r="L111" s="1042"/>
      <c r="M111" s="1042"/>
      <c r="N111" s="1042"/>
      <c r="O111" s="1042"/>
      <c r="P111" s="1042"/>
      <c r="Q111" s="1042"/>
      <c r="R111" s="1042"/>
      <c r="S111" s="1042"/>
      <c r="T111" s="1042"/>
      <c r="U111" s="1042"/>
      <c r="V111" s="225"/>
      <c r="W111" s="225"/>
    </row>
    <row r="112" spans="2:26" s="217" customFormat="1" ht="34.5" customHeight="1" outlineLevel="1" x14ac:dyDescent="0.25">
      <c r="B112" s="1007"/>
      <c r="C112" s="1007"/>
      <c r="D112" s="999"/>
      <c r="E112" s="999"/>
      <c r="F112" s="999"/>
      <c r="G112" s="462"/>
      <c r="H112" s="462"/>
      <c r="I112" s="466"/>
      <c r="J112" s="467">
        <f>+H112*I112</f>
        <v>0</v>
      </c>
      <c r="K112" s="468"/>
      <c r="L112" s="468"/>
      <c r="M112" s="468"/>
      <c r="N112" s="468"/>
      <c r="O112" s="468"/>
      <c r="P112" s="468"/>
      <c r="Q112" s="468"/>
      <c r="R112" s="468"/>
      <c r="S112" s="468"/>
      <c r="T112" s="468"/>
      <c r="U112" s="468"/>
      <c r="V112" s="225"/>
      <c r="W112" s="225"/>
      <c r="X112" s="432"/>
      <c r="Y112" s="432"/>
      <c r="Z112" s="432"/>
    </row>
    <row r="113" spans="2:26" s="217" customFormat="1" ht="34.5" customHeight="1" outlineLevel="1" x14ac:dyDescent="0.25">
      <c r="B113" s="1007"/>
      <c r="C113" s="1007"/>
      <c r="D113" s="999"/>
      <c r="E113" s="999"/>
      <c r="F113" s="999"/>
      <c r="G113" s="462"/>
      <c r="H113" s="462"/>
      <c r="I113" s="466"/>
      <c r="J113" s="467">
        <f t="shared" ref="J113" si="24">+H113*I113</f>
        <v>0</v>
      </c>
      <c r="K113" s="468"/>
      <c r="L113" s="468"/>
      <c r="M113" s="468"/>
      <c r="N113" s="468"/>
      <c r="O113" s="468"/>
      <c r="P113" s="468"/>
      <c r="Q113" s="468"/>
      <c r="R113" s="468"/>
      <c r="S113" s="468"/>
      <c r="T113" s="468"/>
      <c r="U113" s="468"/>
      <c r="V113" s="225"/>
      <c r="W113" s="225"/>
      <c r="X113" s="432"/>
      <c r="Y113" s="432"/>
      <c r="Z113" s="432"/>
    </row>
    <row r="114" spans="2:26" s="217" customFormat="1" ht="34.5" customHeight="1" outlineLevel="1" x14ac:dyDescent="0.25">
      <c r="B114" s="1007"/>
      <c r="C114" s="1007"/>
      <c r="D114" s="999"/>
      <c r="E114" s="999"/>
      <c r="F114" s="999"/>
      <c r="G114" s="462"/>
      <c r="H114" s="462"/>
      <c r="I114" s="466"/>
      <c r="J114" s="467">
        <f>+H114*I114</f>
        <v>0</v>
      </c>
      <c r="K114" s="468"/>
      <c r="L114" s="468"/>
      <c r="M114" s="468"/>
      <c r="N114" s="468"/>
      <c r="O114" s="468"/>
      <c r="P114" s="468"/>
      <c r="Q114" s="468"/>
      <c r="R114" s="468"/>
      <c r="S114" s="468"/>
      <c r="T114" s="468"/>
      <c r="U114" s="468"/>
      <c r="V114" s="225"/>
      <c r="W114" s="225"/>
    </row>
    <row r="115" spans="2:26" s="217" customFormat="1" ht="34.5" customHeight="1" outlineLevel="1" x14ac:dyDescent="0.25">
      <c r="B115" s="1007"/>
      <c r="C115" s="1007"/>
      <c r="D115" s="999"/>
      <c r="E115" s="999"/>
      <c r="F115" s="999"/>
      <c r="G115" s="462"/>
      <c r="H115" s="462"/>
      <c r="I115" s="466"/>
      <c r="J115" s="467">
        <f>+H115*I115</f>
        <v>0</v>
      </c>
      <c r="K115" s="468"/>
      <c r="L115" s="468"/>
      <c r="M115" s="468"/>
      <c r="N115" s="468"/>
      <c r="O115" s="468"/>
      <c r="P115" s="468"/>
      <c r="Q115" s="468"/>
      <c r="R115" s="468"/>
      <c r="S115" s="468"/>
      <c r="T115" s="468"/>
      <c r="U115" s="468"/>
      <c r="V115" s="225"/>
      <c r="W115" s="225"/>
    </row>
    <row r="116" spans="2:26" s="217" customFormat="1" ht="34.5" customHeight="1" outlineLevel="1" x14ac:dyDescent="0.25">
      <c r="B116" s="1007"/>
      <c r="C116" s="1007"/>
      <c r="D116" s="999"/>
      <c r="E116" s="999"/>
      <c r="F116" s="999"/>
      <c r="G116" s="462"/>
      <c r="H116" s="462"/>
      <c r="I116" s="466"/>
      <c r="J116" s="467">
        <f t="shared" ref="J116" si="25">+H116*I116</f>
        <v>0</v>
      </c>
      <c r="K116" s="468"/>
      <c r="L116" s="468"/>
      <c r="M116" s="468"/>
      <c r="N116" s="468"/>
      <c r="O116" s="468"/>
      <c r="P116" s="468"/>
      <c r="Q116" s="468"/>
      <c r="R116" s="468"/>
      <c r="S116" s="468"/>
      <c r="T116" s="468"/>
      <c r="U116" s="468"/>
      <c r="V116" s="225"/>
      <c r="W116" s="225"/>
    </row>
    <row r="117" spans="2:26" s="259" customFormat="1" ht="34.5" customHeight="1" outlineLevel="1" x14ac:dyDescent="0.25">
      <c r="B117" s="1007"/>
      <c r="C117" s="1007"/>
      <c r="D117" s="1008" t="s">
        <v>742</v>
      </c>
      <c r="E117" s="1008"/>
      <c r="F117" s="1008"/>
      <c r="G117" s="1008"/>
      <c r="H117" s="1008"/>
      <c r="I117" s="1008"/>
      <c r="J117" s="469">
        <f>SUM(J112:J116)</f>
        <v>0</v>
      </c>
      <c r="K117" s="469">
        <f t="shared" ref="K117" si="26">SUM(K114:K116)</f>
        <v>0</v>
      </c>
      <c r="L117" s="469">
        <f t="shared" ref="L117" si="27">SUM(L114:L116)</f>
        <v>0</v>
      </c>
      <c r="M117" s="469">
        <f t="shared" ref="M117" si="28">SUM(M114:M116)</f>
        <v>0</v>
      </c>
      <c r="N117" s="469">
        <f t="shared" ref="N117" si="29">SUM(N114:N116)</f>
        <v>0</v>
      </c>
      <c r="O117" s="469">
        <f t="shared" ref="O117" si="30">SUM(O114:O116)</f>
        <v>0</v>
      </c>
      <c r="P117" s="469">
        <f t="shared" ref="P117" si="31">SUM(P114:P116)</f>
        <v>0</v>
      </c>
      <c r="Q117" s="469">
        <f t="shared" ref="Q117" si="32">SUM(Q114:Q116)</f>
        <v>0</v>
      </c>
      <c r="R117" s="469">
        <f t="shared" ref="R117" si="33">SUM(R114:R116)</f>
        <v>0</v>
      </c>
      <c r="S117" s="469">
        <f t="shared" ref="S117" si="34">SUM(S114:S116)</f>
        <v>0</v>
      </c>
      <c r="T117" s="469">
        <f t="shared" ref="T117" si="35">SUM(T114:T116)</f>
        <v>0</v>
      </c>
      <c r="U117" s="469">
        <f t="shared" ref="U117" si="36">SUM(U114:U116)</f>
        <v>0</v>
      </c>
      <c r="V117" s="463"/>
      <c r="W117" s="463"/>
    </row>
    <row r="118" spans="2:26" s="259" customFormat="1" ht="15.75" customHeight="1" outlineLevel="1" x14ac:dyDescent="0.25">
      <c r="B118" s="1007"/>
      <c r="C118" s="1007"/>
      <c r="D118" s="1006"/>
      <c r="E118" s="991"/>
      <c r="F118" s="991"/>
      <c r="G118" s="991"/>
      <c r="H118" s="991"/>
      <c r="I118" s="991"/>
      <c r="J118" s="991"/>
      <c r="K118" s="991"/>
      <c r="L118" s="991"/>
      <c r="M118" s="991"/>
      <c r="N118" s="991"/>
      <c r="O118" s="991"/>
      <c r="P118" s="991"/>
      <c r="Q118" s="991"/>
      <c r="R118" s="991"/>
      <c r="S118" s="991"/>
      <c r="T118" s="991"/>
      <c r="U118" s="992"/>
      <c r="V118" s="463"/>
      <c r="W118" s="463"/>
    </row>
    <row r="119" spans="2:26" s="217" customFormat="1" ht="34.5" customHeight="1" outlineLevel="1" x14ac:dyDescent="0.25">
      <c r="B119" s="1007"/>
      <c r="C119" s="1007"/>
      <c r="D119" s="1007" t="s">
        <v>736</v>
      </c>
      <c r="E119" s="1007"/>
      <c r="F119" s="1007"/>
      <c r="G119" s="1042">
        <f>+G63</f>
        <v>0</v>
      </c>
      <c r="H119" s="1042"/>
      <c r="I119" s="1042"/>
      <c r="J119" s="1042"/>
      <c r="K119" s="1042"/>
      <c r="L119" s="1042"/>
      <c r="M119" s="1042"/>
      <c r="N119" s="1042"/>
      <c r="O119" s="1042"/>
      <c r="P119" s="1042"/>
      <c r="Q119" s="1042"/>
      <c r="R119" s="1042"/>
      <c r="S119" s="1042"/>
      <c r="T119" s="1042"/>
      <c r="U119" s="1042"/>
      <c r="V119" s="225"/>
      <c r="W119" s="225"/>
    </row>
    <row r="120" spans="2:26" s="217" customFormat="1" ht="34.5" customHeight="1" outlineLevel="1" x14ac:dyDescent="0.25">
      <c r="B120" s="1007"/>
      <c r="C120" s="1007"/>
      <c r="D120" s="999"/>
      <c r="E120" s="999"/>
      <c r="F120" s="999"/>
      <c r="G120" s="462"/>
      <c r="H120" s="462"/>
      <c r="I120" s="466"/>
      <c r="J120" s="467">
        <f>+H120*I120</f>
        <v>0</v>
      </c>
      <c r="K120" s="468"/>
      <c r="L120" s="468"/>
      <c r="M120" s="468"/>
      <c r="N120" s="468"/>
      <c r="O120" s="468"/>
      <c r="P120" s="468"/>
      <c r="Q120" s="468"/>
      <c r="R120" s="468"/>
      <c r="S120" s="468"/>
      <c r="T120" s="468"/>
      <c r="U120" s="468"/>
      <c r="V120" s="225"/>
      <c r="W120" s="225"/>
      <c r="X120" s="432"/>
      <c r="Y120" s="432"/>
      <c r="Z120" s="432"/>
    </row>
    <row r="121" spans="2:26" s="217" customFormat="1" ht="34.5" customHeight="1" outlineLevel="1" x14ac:dyDescent="0.25">
      <c r="B121" s="1007"/>
      <c r="C121" s="1007"/>
      <c r="D121" s="999"/>
      <c r="E121" s="999"/>
      <c r="F121" s="999"/>
      <c r="G121" s="462"/>
      <c r="H121" s="462"/>
      <c r="I121" s="466"/>
      <c r="J121" s="467">
        <f t="shared" ref="J121" si="37">+H121*I121</f>
        <v>0</v>
      </c>
      <c r="K121" s="468"/>
      <c r="L121" s="468"/>
      <c r="M121" s="468"/>
      <c r="N121" s="468"/>
      <c r="O121" s="468"/>
      <c r="P121" s="468"/>
      <c r="Q121" s="468"/>
      <c r="R121" s="468"/>
      <c r="S121" s="468"/>
      <c r="T121" s="468"/>
      <c r="U121" s="468"/>
      <c r="V121" s="225"/>
      <c r="W121" s="225"/>
      <c r="X121" s="432"/>
      <c r="Y121" s="432"/>
      <c r="Z121" s="432"/>
    </row>
    <row r="122" spans="2:26" s="217" customFormat="1" ht="34.5" customHeight="1" outlineLevel="1" x14ac:dyDescent="0.25">
      <c r="B122" s="1007"/>
      <c r="C122" s="1007"/>
      <c r="D122" s="999"/>
      <c r="E122" s="999"/>
      <c r="F122" s="999"/>
      <c r="G122" s="462"/>
      <c r="H122" s="462"/>
      <c r="I122" s="466"/>
      <c r="J122" s="467">
        <f>+H122*I122</f>
        <v>0</v>
      </c>
      <c r="K122" s="468"/>
      <c r="L122" s="468"/>
      <c r="M122" s="468"/>
      <c r="N122" s="468"/>
      <c r="O122" s="468"/>
      <c r="P122" s="468"/>
      <c r="Q122" s="468"/>
      <c r="R122" s="468"/>
      <c r="S122" s="468"/>
      <c r="T122" s="468"/>
      <c r="U122" s="468"/>
      <c r="V122" s="225"/>
      <c r="W122" s="225"/>
    </row>
    <row r="123" spans="2:26" s="217" customFormat="1" ht="34.5" customHeight="1" outlineLevel="1" x14ac:dyDescent="0.25">
      <c r="B123" s="1007"/>
      <c r="C123" s="1007"/>
      <c r="D123" s="999"/>
      <c r="E123" s="999"/>
      <c r="F123" s="999"/>
      <c r="G123" s="462"/>
      <c r="H123" s="462"/>
      <c r="I123" s="466"/>
      <c r="J123" s="467">
        <f>+H123*I123</f>
        <v>0</v>
      </c>
      <c r="K123" s="468"/>
      <c r="L123" s="468"/>
      <c r="M123" s="468"/>
      <c r="N123" s="468"/>
      <c r="O123" s="468"/>
      <c r="P123" s="468"/>
      <c r="Q123" s="468"/>
      <c r="R123" s="468"/>
      <c r="S123" s="468"/>
      <c r="T123" s="468"/>
      <c r="U123" s="468"/>
      <c r="V123" s="225"/>
      <c r="W123" s="225"/>
    </row>
    <row r="124" spans="2:26" s="217" customFormat="1" ht="34.5" customHeight="1" outlineLevel="1" x14ac:dyDescent="0.25">
      <c r="B124" s="1007"/>
      <c r="C124" s="1007"/>
      <c r="D124" s="999"/>
      <c r="E124" s="999"/>
      <c r="F124" s="999"/>
      <c r="G124" s="462"/>
      <c r="H124" s="462"/>
      <c r="I124" s="466"/>
      <c r="J124" s="467">
        <f t="shared" ref="J124" si="38">+H124*I124</f>
        <v>0</v>
      </c>
      <c r="K124" s="468"/>
      <c r="L124" s="468"/>
      <c r="M124" s="468"/>
      <c r="N124" s="468"/>
      <c r="O124" s="468"/>
      <c r="P124" s="468"/>
      <c r="Q124" s="468"/>
      <c r="R124" s="468"/>
      <c r="S124" s="468"/>
      <c r="T124" s="468"/>
      <c r="U124" s="468"/>
      <c r="V124" s="225"/>
      <c r="W124" s="225"/>
    </row>
    <row r="125" spans="2:26" s="259" customFormat="1" ht="34.5" customHeight="1" outlineLevel="1" x14ac:dyDescent="0.25">
      <c r="B125" s="1007"/>
      <c r="C125" s="1007"/>
      <c r="D125" s="1008" t="s">
        <v>743</v>
      </c>
      <c r="E125" s="1008"/>
      <c r="F125" s="1008"/>
      <c r="G125" s="1008"/>
      <c r="H125" s="1008"/>
      <c r="I125" s="1008"/>
      <c r="J125" s="469">
        <f>SUM(J120:J124)</f>
        <v>0</v>
      </c>
      <c r="K125" s="469">
        <f t="shared" ref="K125:U125" si="39">SUM(K122:K124)</f>
        <v>0</v>
      </c>
      <c r="L125" s="469">
        <f t="shared" si="39"/>
        <v>0</v>
      </c>
      <c r="M125" s="469">
        <f t="shared" si="39"/>
        <v>0</v>
      </c>
      <c r="N125" s="469">
        <f t="shared" si="39"/>
        <v>0</v>
      </c>
      <c r="O125" s="469">
        <f t="shared" si="39"/>
        <v>0</v>
      </c>
      <c r="P125" s="469">
        <f t="shared" si="39"/>
        <v>0</v>
      </c>
      <c r="Q125" s="469">
        <f t="shared" si="39"/>
        <v>0</v>
      </c>
      <c r="R125" s="469">
        <f t="shared" si="39"/>
        <v>0</v>
      </c>
      <c r="S125" s="469">
        <f t="shared" si="39"/>
        <v>0</v>
      </c>
      <c r="T125" s="469">
        <f t="shared" si="39"/>
        <v>0</v>
      </c>
      <c r="U125" s="469">
        <f t="shared" si="39"/>
        <v>0</v>
      </c>
      <c r="V125" s="463"/>
      <c r="W125" s="463"/>
    </row>
    <row r="126" spans="2:26" s="259" customFormat="1" ht="15.75" customHeight="1" outlineLevel="1" x14ac:dyDescent="0.25">
      <c r="B126" s="1007"/>
      <c r="C126" s="1007"/>
      <c r="D126" s="1006"/>
      <c r="E126" s="991"/>
      <c r="F126" s="991"/>
      <c r="G126" s="991"/>
      <c r="H126" s="991"/>
      <c r="I126" s="991"/>
      <c r="J126" s="991"/>
      <c r="K126" s="991"/>
      <c r="L126" s="991"/>
      <c r="M126" s="991"/>
      <c r="N126" s="991"/>
      <c r="O126" s="991"/>
      <c r="P126" s="991"/>
      <c r="Q126" s="991"/>
      <c r="R126" s="991"/>
      <c r="S126" s="991"/>
      <c r="T126" s="991"/>
      <c r="U126" s="992"/>
      <c r="V126" s="463"/>
      <c r="W126" s="463"/>
    </row>
    <row r="127" spans="2:26" s="217" customFormat="1" ht="42.75" customHeight="1" outlineLevel="1" x14ac:dyDescent="0.25">
      <c r="B127" s="1007"/>
      <c r="C127" s="1007"/>
      <c r="D127" s="1008" t="s">
        <v>261</v>
      </c>
      <c r="E127" s="1008"/>
      <c r="F127" s="1008"/>
      <c r="G127" s="1008"/>
      <c r="H127" s="1008"/>
      <c r="I127" s="1008"/>
      <c r="J127" s="469">
        <f>+J125+J117+J109+J101+J93</f>
        <v>0</v>
      </c>
      <c r="K127" s="469">
        <f>+K125+K117+K109+K101+K93</f>
        <v>0</v>
      </c>
      <c r="L127" s="469">
        <f t="shared" ref="L127:T127" si="40">+L125+L117+L109+L101+L93</f>
        <v>0</v>
      </c>
      <c r="M127" s="469">
        <f t="shared" si="40"/>
        <v>0</v>
      </c>
      <c r="N127" s="469">
        <f t="shared" si="40"/>
        <v>0</v>
      </c>
      <c r="O127" s="469">
        <f t="shared" si="40"/>
        <v>0</v>
      </c>
      <c r="P127" s="469">
        <f t="shared" si="40"/>
        <v>0</v>
      </c>
      <c r="Q127" s="469">
        <f t="shared" si="40"/>
        <v>0</v>
      </c>
      <c r="R127" s="469">
        <f t="shared" si="40"/>
        <v>0</v>
      </c>
      <c r="S127" s="469">
        <f t="shared" si="40"/>
        <v>0</v>
      </c>
      <c r="T127" s="469">
        <f t="shared" si="40"/>
        <v>0</v>
      </c>
      <c r="U127" s="469">
        <f>SUM(U87:U99)</f>
        <v>0</v>
      </c>
      <c r="V127" s="225"/>
      <c r="W127" s="225"/>
    </row>
    <row r="128" spans="2:26" s="217" customFormat="1" ht="30.75" customHeight="1" outlineLevel="1" x14ac:dyDescent="0.25">
      <c r="B128" s="1000" t="s">
        <v>758</v>
      </c>
      <c r="C128" s="1001"/>
      <c r="D128" s="999"/>
      <c r="E128" s="999"/>
      <c r="F128" s="999"/>
      <c r="G128" s="434"/>
      <c r="H128" s="434"/>
      <c r="I128" s="470"/>
      <c r="J128" s="467">
        <f>+H128*I128</f>
        <v>0</v>
      </c>
      <c r="K128" s="470"/>
      <c r="L128" s="470"/>
      <c r="M128" s="470"/>
      <c r="N128" s="470"/>
      <c r="O128" s="470"/>
      <c r="P128" s="470"/>
      <c r="Q128" s="470"/>
      <c r="R128" s="470"/>
      <c r="S128" s="470"/>
      <c r="T128" s="470"/>
      <c r="U128" s="470"/>
      <c r="V128" s="225"/>
      <c r="W128" s="225"/>
    </row>
    <row r="129" spans="2:23" s="217" customFormat="1" ht="30.75" customHeight="1" outlineLevel="1" x14ac:dyDescent="0.25">
      <c r="B129" s="1002"/>
      <c r="C129" s="1003"/>
      <c r="D129" s="999"/>
      <c r="E129" s="999"/>
      <c r="F129" s="999"/>
      <c r="G129" s="434"/>
      <c r="H129" s="434"/>
      <c r="I129" s="470"/>
      <c r="J129" s="467">
        <f>+H129*I129</f>
        <v>0</v>
      </c>
      <c r="K129" s="470"/>
      <c r="L129" s="470"/>
      <c r="M129" s="470"/>
      <c r="N129" s="470"/>
      <c r="O129" s="470"/>
      <c r="P129" s="470"/>
      <c r="Q129" s="470"/>
      <c r="R129" s="470"/>
      <c r="S129" s="470"/>
      <c r="T129" s="470"/>
      <c r="U129" s="470"/>
      <c r="V129" s="225"/>
      <c r="W129" s="225"/>
    </row>
    <row r="130" spans="2:23" s="217" customFormat="1" ht="30.75" customHeight="1" outlineLevel="1" x14ac:dyDescent="0.25">
      <c r="B130" s="1002"/>
      <c r="C130" s="1003"/>
      <c r="D130" s="999"/>
      <c r="E130" s="999"/>
      <c r="F130" s="999"/>
      <c r="G130" s="434"/>
      <c r="H130" s="434"/>
      <c r="I130" s="470"/>
      <c r="J130" s="467">
        <f>+H130*I130</f>
        <v>0</v>
      </c>
      <c r="K130" s="470"/>
      <c r="L130" s="470"/>
      <c r="M130" s="470"/>
      <c r="N130" s="470"/>
      <c r="O130" s="470"/>
      <c r="P130" s="470"/>
      <c r="Q130" s="470"/>
      <c r="R130" s="470"/>
      <c r="S130" s="470"/>
      <c r="T130" s="470"/>
      <c r="U130" s="470"/>
      <c r="V130" s="225"/>
      <c r="W130" s="225"/>
    </row>
    <row r="131" spans="2:23" s="217" customFormat="1" ht="30.75" customHeight="1" outlineLevel="1" x14ac:dyDescent="0.25">
      <c r="B131" s="1002"/>
      <c r="C131" s="1003"/>
      <c r="D131" s="999"/>
      <c r="E131" s="999"/>
      <c r="F131" s="999"/>
      <c r="G131" s="434"/>
      <c r="H131" s="434"/>
      <c r="I131" s="470"/>
      <c r="J131" s="467">
        <f>+H131*I131</f>
        <v>0</v>
      </c>
      <c r="K131" s="470"/>
      <c r="L131" s="470"/>
      <c r="M131" s="470"/>
      <c r="N131" s="470"/>
      <c r="O131" s="470"/>
      <c r="P131" s="470"/>
      <c r="Q131" s="470"/>
      <c r="R131" s="470"/>
      <c r="S131" s="470"/>
      <c r="T131" s="470"/>
      <c r="U131" s="470"/>
      <c r="V131" s="225"/>
      <c r="W131" s="225"/>
    </row>
    <row r="132" spans="2:23" s="217" customFormat="1" ht="42.75" customHeight="1" outlineLevel="1" x14ac:dyDescent="0.25">
      <c r="B132" s="1004"/>
      <c r="C132" s="1005"/>
      <c r="D132" s="1008" t="s">
        <v>218</v>
      </c>
      <c r="E132" s="1008"/>
      <c r="F132" s="1008"/>
      <c r="G132" s="1008"/>
      <c r="H132" s="1008"/>
      <c r="I132" s="1008"/>
      <c r="J132" s="469">
        <f>SUM(J128:J131)</f>
        <v>0</v>
      </c>
      <c r="K132" s="469">
        <f>SUM(K128:K131)</f>
        <v>0</v>
      </c>
      <c r="L132" s="469">
        <f t="shared" ref="L132:U132" si="41">SUM(L128:L131)</f>
        <v>0</v>
      </c>
      <c r="M132" s="469">
        <f t="shared" si="41"/>
        <v>0</v>
      </c>
      <c r="N132" s="469">
        <f t="shared" si="41"/>
        <v>0</v>
      </c>
      <c r="O132" s="469">
        <f t="shared" si="41"/>
        <v>0</v>
      </c>
      <c r="P132" s="469">
        <f t="shared" si="41"/>
        <v>0</v>
      </c>
      <c r="Q132" s="469">
        <f t="shared" si="41"/>
        <v>0</v>
      </c>
      <c r="R132" s="469">
        <f t="shared" si="41"/>
        <v>0</v>
      </c>
      <c r="S132" s="469">
        <f t="shared" si="41"/>
        <v>0</v>
      </c>
      <c r="T132" s="469">
        <f t="shared" si="41"/>
        <v>0</v>
      </c>
      <c r="U132" s="469">
        <f t="shared" si="41"/>
        <v>0</v>
      </c>
      <c r="V132" s="225"/>
      <c r="W132" s="225"/>
    </row>
    <row r="133" spans="2:23" s="259" customFormat="1" ht="15.75" customHeight="1" outlineLevel="1" x14ac:dyDescent="0.25">
      <c r="B133" s="993"/>
      <c r="C133" s="994"/>
      <c r="D133" s="991"/>
      <c r="E133" s="991"/>
      <c r="F133" s="991"/>
      <c r="G133" s="991"/>
      <c r="H133" s="991"/>
      <c r="I133" s="991"/>
      <c r="J133" s="991"/>
      <c r="K133" s="991"/>
      <c r="L133" s="991"/>
      <c r="M133" s="991"/>
      <c r="N133" s="991"/>
      <c r="O133" s="991"/>
      <c r="P133" s="991"/>
      <c r="Q133" s="991"/>
      <c r="R133" s="991"/>
      <c r="S133" s="991"/>
      <c r="T133" s="991"/>
      <c r="U133" s="992"/>
      <c r="V133" s="463"/>
      <c r="W133" s="463"/>
    </row>
    <row r="134" spans="2:23" s="464" customFormat="1" ht="34.5" customHeight="1" outlineLevel="1" x14ac:dyDescent="0.25">
      <c r="B134" s="1009" t="s">
        <v>63</v>
      </c>
      <c r="C134" s="1009"/>
      <c r="D134" s="1009"/>
      <c r="E134" s="1009"/>
      <c r="F134" s="1009"/>
      <c r="G134" s="1009"/>
      <c r="H134" s="1009"/>
      <c r="I134" s="1009"/>
      <c r="J134" s="492">
        <f>+J132+J127</f>
        <v>0</v>
      </c>
      <c r="K134" s="492">
        <f>+K132+K127</f>
        <v>0</v>
      </c>
      <c r="L134" s="492">
        <f t="shared" ref="L134:T134" si="42">+L132+L127</f>
        <v>0</v>
      </c>
      <c r="M134" s="492">
        <f t="shared" si="42"/>
        <v>0</v>
      </c>
      <c r="N134" s="492">
        <f t="shared" si="42"/>
        <v>0</v>
      </c>
      <c r="O134" s="492">
        <f t="shared" si="42"/>
        <v>0</v>
      </c>
      <c r="P134" s="492">
        <f t="shared" si="42"/>
        <v>0</v>
      </c>
      <c r="Q134" s="492">
        <f t="shared" si="42"/>
        <v>0</v>
      </c>
      <c r="R134" s="492">
        <f t="shared" si="42"/>
        <v>0</v>
      </c>
      <c r="S134" s="492">
        <f t="shared" si="42"/>
        <v>0</v>
      </c>
      <c r="T134" s="492">
        <f t="shared" si="42"/>
        <v>0</v>
      </c>
      <c r="U134" s="492">
        <f>+U132+U127</f>
        <v>0</v>
      </c>
      <c r="V134" s="465"/>
      <c r="W134" s="465"/>
    </row>
    <row r="135" spans="2:23" s="217" customFormat="1" ht="47.25" customHeight="1" outlineLevel="1" x14ac:dyDescent="0.25"/>
    <row r="136" spans="2:23" s="217" customFormat="1" ht="30.75" customHeight="1" outlineLevel="1" x14ac:dyDescent="0.35">
      <c r="B136" s="969" t="s">
        <v>752</v>
      </c>
      <c r="C136" s="969"/>
      <c r="D136" s="969"/>
      <c r="E136" s="969"/>
      <c r="F136" s="969"/>
      <c r="G136" s="969"/>
      <c r="H136" s="969"/>
      <c r="I136" s="969"/>
      <c r="J136" s="969"/>
      <c r="K136" s="969"/>
      <c r="L136" s="969"/>
      <c r="M136" s="969"/>
      <c r="N136" s="969"/>
      <c r="O136" s="969"/>
      <c r="P136" s="969"/>
      <c r="Q136" s="818"/>
      <c r="R136" s="818"/>
    </row>
    <row r="137" spans="2:23" s="217" customFormat="1" ht="16.5" outlineLevel="1" thickBot="1" x14ac:dyDescent="0.3">
      <c r="C137" s="269"/>
    </row>
    <row r="138" spans="2:23" s="217" customFormat="1" ht="36.75" customHeight="1" outlineLevel="1" thickTop="1" thickBot="1" x14ac:dyDescent="0.3">
      <c r="B138" s="777" t="s">
        <v>747</v>
      </c>
      <c r="C138" s="778"/>
      <c r="D138" s="778"/>
      <c r="E138" s="778"/>
      <c r="F138" s="778"/>
      <c r="G138" s="778"/>
      <c r="H138" s="778"/>
      <c r="I138" s="778"/>
      <c r="J138" s="778"/>
      <c r="K138" s="778"/>
      <c r="L138" s="778"/>
      <c r="M138" s="778"/>
      <c r="N138" s="778"/>
      <c r="O138" s="778"/>
      <c r="P138" s="779"/>
    </row>
    <row r="139" spans="2:23" s="217" customFormat="1" ht="34.5" customHeight="1" outlineLevel="1" thickTop="1" thickBot="1" x14ac:dyDescent="0.3">
      <c r="C139" s="270"/>
      <c r="D139" s="270"/>
      <c r="E139" s="270"/>
      <c r="F139" s="270"/>
      <c r="G139" s="270"/>
      <c r="H139" s="270"/>
      <c r="I139" s="270"/>
      <c r="J139" s="270"/>
      <c r="K139" s="270"/>
      <c r="L139" s="270"/>
      <c r="M139" s="270"/>
      <c r="N139" s="270"/>
      <c r="O139" s="270"/>
      <c r="P139" s="270"/>
    </row>
    <row r="140" spans="2:23" s="217" customFormat="1" ht="34.5" customHeight="1" outlineLevel="1" thickTop="1" thickBot="1" x14ac:dyDescent="0.3">
      <c r="B140" s="961" t="s">
        <v>173</v>
      </c>
      <c r="C140" s="962"/>
      <c r="D140" s="962"/>
      <c r="E140" s="963"/>
      <c r="F140" s="989"/>
      <c r="G140" s="990"/>
      <c r="H140" s="270"/>
      <c r="I140" s="270"/>
      <c r="J140" s="270"/>
      <c r="K140" s="270"/>
      <c r="L140" s="270"/>
      <c r="M140" s="270"/>
      <c r="N140" s="270"/>
      <c r="O140" s="270"/>
      <c r="P140" s="270"/>
    </row>
    <row r="141" spans="2:23" s="217" customFormat="1" ht="34.5" customHeight="1" outlineLevel="1" thickTop="1" thickBot="1" x14ac:dyDescent="0.3">
      <c r="B141" s="961" t="s">
        <v>178</v>
      </c>
      <c r="C141" s="962"/>
      <c r="D141" s="962"/>
      <c r="E141" s="963"/>
      <c r="F141" s="985"/>
      <c r="G141" s="986"/>
      <c r="H141" s="270"/>
      <c r="I141" s="270"/>
      <c r="J141" s="270"/>
      <c r="K141" s="270"/>
      <c r="L141" s="270"/>
      <c r="M141" s="270"/>
      <c r="N141" s="270"/>
      <c r="O141" s="270"/>
      <c r="P141" s="270"/>
    </row>
    <row r="142" spans="2:23" s="217" customFormat="1" ht="34.5" customHeight="1" outlineLevel="1" thickTop="1" thickBot="1" x14ac:dyDescent="0.3">
      <c r="B142" s="961" t="s">
        <v>216</v>
      </c>
      <c r="C142" s="962"/>
      <c r="D142" s="962"/>
      <c r="E142" s="963"/>
      <c r="F142" s="987"/>
      <c r="G142" s="988"/>
      <c r="H142" s="270"/>
      <c r="I142" s="270"/>
      <c r="J142" s="270"/>
      <c r="K142" s="270"/>
      <c r="L142" s="270"/>
      <c r="M142" s="270"/>
      <c r="N142" s="270"/>
      <c r="O142" s="270"/>
      <c r="P142" s="270"/>
    </row>
    <row r="143" spans="2:23" s="217" customFormat="1" ht="25.5" customHeight="1" outlineLevel="1" thickTop="1" thickBot="1" x14ac:dyDescent="0.3">
      <c r="B143" s="777" t="s">
        <v>64</v>
      </c>
      <c r="C143" s="778"/>
      <c r="D143" s="778"/>
      <c r="E143" s="779"/>
      <c r="F143" s="733" t="s">
        <v>749</v>
      </c>
      <c r="G143" s="733"/>
      <c r="H143" s="733"/>
      <c r="I143" s="733"/>
      <c r="J143" s="733"/>
      <c r="K143" s="733"/>
      <c r="L143" s="733"/>
      <c r="M143" s="733"/>
      <c r="N143" s="733"/>
      <c r="O143" s="733"/>
      <c r="P143" s="733"/>
      <c r="T143" s="271">
        <v>0.08</v>
      </c>
    </row>
    <row r="144" spans="2:23" s="217" customFormat="1" ht="25.5" customHeight="1" outlineLevel="1" thickTop="1" thickBot="1" x14ac:dyDescent="0.3">
      <c r="B144" s="777"/>
      <c r="C144" s="778"/>
      <c r="D144" s="778"/>
      <c r="E144" s="779"/>
      <c r="F144" s="430">
        <v>0</v>
      </c>
      <c r="G144" s="430">
        <v>1</v>
      </c>
      <c r="H144" s="430">
        <v>2</v>
      </c>
      <c r="I144" s="430">
        <v>3</v>
      </c>
      <c r="J144" s="430">
        <v>4</v>
      </c>
      <c r="K144" s="430">
        <v>5</v>
      </c>
      <c r="L144" s="430">
        <v>6</v>
      </c>
      <c r="M144" s="430">
        <v>7</v>
      </c>
      <c r="N144" s="430">
        <v>8</v>
      </c>
      <c r="O144" s="430">
        <v>9</v>
      </c>
      <c r="P144" s="430">
        <v>10</v>
      </c>
      <c r="T144" s="271">
        <v>0.15</v>
      </c>
    </row>
    <row r="145" spans="2:23" s="217" customFormat="1" ht="34.5" customHeight="1" outlineLevel="1" thickTop="1" thickBot="1" x14ac:dyDescent="0.3">
      <c r="B145" s="777" t="s">
        <v>63</v>
      </c>
      <c r="C145" s="778"/>
      <c r="D145" s="778"/>
      <c r="E145" s="779"/>
      <c r="F145" s="474">
        <f t="shared" ref="F145:P145" si="43">+K134</f>
        <v>0</v>
      </c>
      <c r="G145" s="474">
        <f t="shared" si="43"/>
        <v>0</v>
      </c>
      <c r="H145" s="474">
        <f t="shared" si="43"/>
        <v>0</v>
      </c>
      <c r="I145" s="474">
        <f t="shared" si="43"/>
        <v>0</v>
      </c>
      <c r="J145" s="474">
        <f t="shared" si="43"/>
        <v>0</v>
      </c>
      <c r="K145" s="474">
        <f t="shared" si="43"/>
        <v>0</v>
      </c>
      <c r="L145" s="474">
        <f t="shared" si="43"/>
        <v>0</v>
      </c>
      <c r="M145" s="474">
        <f t="shared" si="43"/>
        <v>0</v>
      </c>
      <c r="N145" s="474">
        <f t="shared" si="43"/>
        <v>0</v>
      </c>
      <c r="O145" s="474">
        <f t="shared" si="43"/>
        <v>0</v>
      </c>
      <c r="P145" s="474">
        <f t="shared" si="43"/>
        <v>0</v>
      </c>
      <c r="T145" s="272"/>
    </row>
    <row r="146" spans="2:23" s="217" customFormat="1" ht="54.75" customHeight="1" outlineLevel="1" thickTop="1" thickBot="1" x14ac:dyDescent="0.3">
      <c r="B146" s="961" t="s">
        <v>177</v>
      </c>
      <c r="C146" s="962"/>
      <c r="D146" s="962"/>
      <c r="E146" s="963"/>
      <c r="F146" s="473"/>
      <c r="G146" s="473"/>
      <c r="H146" s="473"/>
      <c r="I146" s="473"/>
      <c r="J146" s="473"/>
      <c r="K146" s="473"/>
      <c r="L146" s="473"/>
      <c r="M146" s="473"/>
      <c r="N146" s="473"/>
      <c r="O146" s="473"/>
      <c r="P146" s="473"/>
      <c r="T146" s="272"/>
    </row>
    <row r="147" spans="2:23" s="217" customFormat="1" ht="34.5" customHeight="1" outlineLevel="1" thickTop="1" thickBot="1" x14ac:dyDescent="0.3">
      <c r="B147" s="961" t="s">
        <v>179</v>
      </c>
      <c r="C147" s="962"/>
      <c r="D147" s="962"/>
      <c r="E147" s="963"/>
      <c r="F147" s="474">
        <f>NPV(F140,G145:P145)+F145</f>
        <v>0</v>
      </c>
      <c r="G147" s="471"/>
      <c r="H147" s="471"/>
      <c r="I147" s="471"/>
      <c r="J147" s="471"/>
      <c r="K147" s="471"/>
      <c r="L147" s="471"/>
      <c r="M147" s="471"/>
      <c r="N147" s="471"/>
      <c r="O147" s="471"/>
      <c r="P147" s="471"/>
    </row>
    <row r="148" spans="2:23" ht="34.5" customHeight="1" outlineLevel="1" thickTop="1" thickBot="1" x14ac:dyDescent="0.3">
      <c r="B148" s="961" t="s">
        <v>65</v>
      </c>
      <c r="C148" s="962"/>
      <c r="D148" s="962"/>
      <c r="E148" s="963"/>
      <c r="F148" s="474" t="e">
        <f>F147*((1+F140)^F142*F140)/((1+F140)^F142-1)</f>
        <v>#DIV/0!</v>
      </c>
      <c r="G148" s="472"/>
      <c r="H148" s="472"/>
      <c r="I148" s="472"/>
      <c r="J148" s="472"/>
      <c r="K148" s="472"/>
      <c r="L148" s="472"/>
      <c r="M148" s="471"/>
      <c r="N148" s="471"/>
      <c r="O148" s="471"/>
      <c r="P148" s="471"/>
    </row>
    <row r="149" spans="2:23" ht="44.25" customHeight="1" outlineLevel="1" thickTop="1" thickBot="1" x14ac:dyDescent="0.3">
      <c r="B149" s="961" t="s">
        <v>144</v>
      </c>
      <c r="C149" s="962"/>
      <c r="D149" s="962"/>
      <c r="E149" s="963"/>
      <c r="F149" s="475" t="e">
        <f>AVERAGE(F146:P146)</f>
        <v>#DIV/0!</v>
      </c>
      <c r="G149" s="472"/>
      <c r="H149" s="472"/>
      <c r="I149" s="472"/>
      <c r="J149" s="472"/>
      <c r="K149" s="472"/>
      <c r="L149" s="472"/>
      <c r="M149" s="472"/>
      <c r="N149" s="472"/>
      <c r="O149" s="472"/>
      <c r="P149" s="472"/>
    </row>
    <row r="150" spans="2:23" ht="48" customHeight="1" outlineLevel="1" thickTop="1" thickBot="1" x14ac:dyDescent="0.3">
      <c r="B150" s="961" t="s">
        <v>145</v>
      </c>
      <c r="C150" s="962"/>
      <c r="D150" s="962"/>
      <c r="E150" s="963"/>
      <c r="F150" s="474" t="e">
        <f>+F148/F149</f>
        <v>#DIV/0!</v>
      </c>
      <c r="G150" s="472"/>
      <c r="H150" s="472"/>
      <c r="I150" s="472"/>
      <c r="J150" s="472"/>
      <c r="K150" s="472"/>
      <c r="L150" s="472"/>
      <c r="M150" s="471"/>
      <c r="N150" s="471"/>
      <c r="O150" s="471"/>
      <c r="P150" s="471"/>
    </row>
    <row r="151" spans="2:23" s="217" customFormat="1" ht="34.5" customHeight="1" outlineLevel="1" thickTop="1" x14ac:dyDescent="0.25">
      <c r="C151" s="265"/>
      <c r="D151" s="265"/>
      <c r="E151" s="265"/>
      <c r="F151" s="265"/>
      <c r="G151" s="266"/>
      <c r="H151" s="253"/>
      <c r="I151" s="253"/>
      <c r="J151" s="267"/>
      <c r="K151" s="267"/>
      <c r="L151" s="267"/>
      <c r="M151" s="267"/>
      <c r="N151" s="267"/>
      <c r="O151" s="267"/>
      <c r="P151" s="267"/>
      <c r="Q151" s="267"/>
      <c r="R151" s="267"/>
      <c r="S151" s="267"/>
      <c r="T151" s="267"/>
      <c r="U151" s="267"/>
      <c r="V151" s="225"/>
      <c r="W151" s="225"/>
    </row>
    <row r="152" spans="2:23" ht="23.25" customHeight="1" outlineLevel="1" x14ac:dyDescent="0.25">
      <c r="B152" s="984" t="s">
        <v>750</v>
      </c>
      <c r="C152" s="984"/>
      <c r="D152" s="984"/>
      <c r="E152" s="984"/>
      <c r="F152" s="984"/>
      <c r="G152" s="984"/>
      <c r="H152" s="984"/>
      <c r="I152" s="984"/>
      <c r="J152" s="984"/>
      <c r="K152" s="984"/>
      <c r="L152" s="984"/>
      <c r="M152" s="984"/>
      <c r="N152" s="984"/>
      <c r="O152" s="984"/>
      <c r="P152" s="482"/>
    </row>
    <row r="153" spans="2:23" ht="11.25" customHeight="1" outlineLevel="1" thickBot="1" x14ac:dyDescent="0.4">
      <c r="D153" s="274"/>
      <c r="E153" s="274"/>
      <c r="F153" s="274"/>
      <c r="G153" s="274"/>
      <c r="H153" s="274"/>
      <c r="I153" s="274"/>
      <c r="J153" s="274"/>
      <c r="K153" s="274"/>
      <c r="L153" s="274"/>
      <c r="M153" s="274"/>
    </row>
    <row r="154" spans="2:23" ht="31.5" customHeight="1" outlineLevel="1" thickTop="1" thickBot="1" x14ac:dyDescent="0.4">
      <c r="B154" s="981" t="s">
        <v>225</v>
      </c>
      <c r="C154" s="982"/>
      <c r="D154" s="982"/>
      <c r="E154" s="982"/>
      <c r="F154" s="982"/>
      <c r="G154" s="982"/>
      <c r="H154" s="983"/>
      <c r="I154" s="978"/>
      <c r="J154" s="979"/>
      <c r="K154" s="274"/>
      <c r="L154" s="274"/>
      <c r="M154" s="274"/>
    </row>
    <row r="155" spans="2:23" ht="24" customHeight="1" outlineLevel="1" thickTop="1" thickBot="1" x14ac:dyDescent="0.35">
      <c r="D155" s="264"/>
    </row>
    <row r="156" spans="2:23" ht="30.75" customHeight="1" outlineLevel="1" thickTop="1" thickBot="1" x14ac:dyDescent="0.3">
      <c r="B156" s="733" t="s">
        <v>751</v>
      </c>
      <c r="C156" s="733"/>
      <c r="D156" s="733"/>
      <c r="E156" s="733"/>
      <c r="F156" s="733"/>
      <c r="G156" s="733"/>
      <c r="H156" s="733"/>
      <c r="I156" s="733"/>
      <c r="J156" s="733"/>
      <c r="K156" s="733"/>
      <c r="L156" s="733"/>
      <c r="M156" s="733"/>
      <c r="N156" s="733"/>
      <c r="O156" s="733"/>
    </row>
    <row r="157" spans="2:23" ht="26.25" customHeight="1" outlineLevel="1" thickTop="1" thickBot="1" x14ac:dyDescent="0.3">
      <c r="B157" s="960" t="s">
        <v>64</v>
      </c>
      <c r="C157" s="960"/>
      <c r="D157" s="960"/>
      <c r="E157" s="960"/>
      <c r="F157" s="846" t="s">
        <v>91</v>
      </c>
      <c r="G157" s="846"/>
      <c r="H157" s="846" t="s">
        <v>222</v>
      </c>
      <c r="I157" s="846"/>
      <c r="J157" s="846"/>
      <c r="K157" s="846"/>
      <c r="L157" s="846" t="s">
        <v>224</v>
      </c>
      <c r="M157" s="846"/>
      <c r="N157" s="846"/>
      <c r="O157" s="846"/>
    </row>
    <row r="158" spans="2:23" ht="33.75" customHeight="1" outlineLevel="1" thickTop="1" thickBot="1" x14ac:dyDescent="0.3">
      <c r="B158" s="960"/>
      <c r="C158" s="960"/>
      <c r="D158" s="960"/>
      <c r="E158" s="960"/>
      <c r="F158" s="846"/>
      <c r="G158" s="846"/>
      <c r="H158" s="280" t="s">
        <v>10</v>
      </c>
      <c r="I158" s="280" t="s">
        <v>11</v>
      </c>
      <c r="J158" s="280" t="s">
        <v>350</v>
      </c>
      <c r="K158" s="280" t="s">
        <v>12</v>
      </c>
      <c r="L158" s="280" t="s">
        <v>10</v>
      </c>
      <c r="M158" s="280" t="s">
        <v>11</v>
      </c>
      <c r="N158" s="280" t="s">
        <v>350</v>
      </c>
      <c r="O158" s="280" t="s">
        <v>12</v>
      </c>
    </row>
    <row r="159" spans="2:23" ht="30" customHeight="1" outlineLevel="1" thickTop="1" thickBot="1" x14ac:dyDescent="0.3">
      <c r="B159" s="850"/>
      <c r="C159" s="850"/>
      <c r="D159" s="850"/>
      <c r="E159" s="850"/>
      <c r="F159" s="850"/>
      <c r="G159" s="850"/>
      <c r="H159" s="477"/>
      <c r="I159" s="477"/>
      <c r="J159" s="477"/>
      <c r="K159" s="477">
        <f>SUM(H159:J159)</f>
        <v>0</v>
      </c>
      <c r="L159" s="477"/>
      <c r="M159" s="477"/>
      <c r="N159" s="477"/>
      <c r="O159" s="477">
        <f>SUM(L159:N159)</f>
        <v>0</v>
      </c>
    </row>
    <row r="160" spans="2:23" ht="30" customHeight="1" outlineLevel="1" thickTop="1" thickBot="1" x14ac:dyDescent="0.3">
      <c r="B160" s="850"/>
      <c r="C160" s="850"/>
      <c r="D160" s="850"/>
      <c r="E160" s="850"/>
      <c r="F160" s="850"/>
      <c r="G160" s="850"/>
      <c r="H160" s="477"/>
      <c r="I160" s="477"/>
      <c r="J160" s="477"/>
      <c r="K160" s="477">
        <f t="shared" ref="K160:K170" si="44">SUM(H160:J160)</f>
        <v>0</v>
      </c>
      <c r="L160" s="477"/>
      <c r="M160" s="477"/>
      <c r="N160" s="477"/>
      <c r="O160" s="477">
        <f t="shared" ref="O160:O170" si="45">SUM(L160:N160)</f>
        <v>0</v>
      </c>
    </row>
    <row r="161" spans="2:15" ht="30" customHeight="1" outlineLevel="1" thickTop="1" thickBot="1" x14ac:dyDescent="0.3">
      <c r="B161" s="850"/>
      <c r="C161" s="850"/>
      <c r="D161" s="850"/>
      <c r="E161" s="850"/>
      <c r="F161" s="850"/>
      <c r="G161" s="850"/>
      <c r="H161" s="477"/>
      <c r="I161" s="477"/>
      <c r="J161" s="477"/>
      <c r="K161" s="477">
        <f t="shared" si="44"/>
        <v>0</v>
      </c>
      <c r="L161" s="477"/>
      <c r="M161" s="477"/>
      <c r="N161" s="477"/>
      <c r="O161" s="477">
        <f t="shared" si="45"/>
        <v>0</v>
      </c>
    </row>
    <row r="162" spans="2:15" ht="30" customHeight="1" outlineLevel="1" thickTop="1" thickBot="1" x14ac:dyDescent="0.3">
      <c r="B162" s="850"/>
      <c r="C162" s="850"/>
      <c r="D162" s="850"/>
      <c r="E162" s="850"/>
      <c r="F162" s="850"/>
      <c r="G162" s="850"/>
      <c r="H162" s="477"/>
      <c r="I162" s="477"/>
      <c r="J162" s="477"/>
      <c r="K162" s="477">
        <f t="shared" si="44"/>
        <v>0</v>
      </c>
      <c r="L162" s="477"/>
      <c r="M162" s="477"/>
      <c r="N162" s="477"/>
      <c r="O162" s="477">
        <f t="shared" si="45"/>
        <v>0</v>
      </c>
    </row>
    <row r="163" spans="2:15" ht="30" customHeight="1" outlineLevel="1" thickTop="1" thickBot="1" x14ac:dyDescent="0.3">
      <c r="B163" s="850"/>
      <c r="C163" s="850"/>
      <c r="D163" s="850"/>
      <c r="E163" s="850"/>
      <c r="F163" s="850"/>
      <c r="G163" s="850"/>
      <c r="H163" s="477"/>
      <c r="I163" s="477"/>
      <c r="J163" s="477"/>
      <c r="K163" s="477">
        <f t="shared" si="44"/>
        <v>0</v>
      </c>
      <c r="L163" s="477"/>
      <c r="M163" s="477"/>
      <c r="N163" s="477"/>
      <c r="O163" s="477">
        <f t="shared" si="45"/>
        <v>0</v>
      </c>
    </row>
    <row r="164" spans="2:15" ht="30" customHeight="1" outlineLevel="1" thickTop="1" thickBot="1" x14ac:dyDescent="0.3">
      <c r="B164" s="850"/>
      <c r="C164" s="850"/>
      <c r="D164" s="850"/>
      <c r="E164" s="850"/>
      <c r="F164" s="850"/>
      <c r="G164" s="850"/>
      <c r="H164" s="477"/>
      <c r="I164" s="477"/>
      <c r="J164" s="477"/>
      <c r="K164" s="477">
        <f t="shared" si="44"/>
        <v>0</v>
      </c>
      <c r="L164" s="477"/>
      <c r="M164" s="477"/>
      <c r="N164" s="477"/>
      <c r="O164" s="477">
        <f t="shared" si="45"/>
        <v>0</v>
      </c>
    </row>
    <row r="165" spans="2:15" ht="30" customHeight="1" outlineLevel="1" thickTop="1" thickBot="1" x14ac:dyDescent="0.3">
      <c r="B165" s="850"/>
      <c r="C165" s="850"/>
      <c r="D165" s="850"/>
      <c r="E165" s="850"/>
      <c r="F165" s="850"/>
      <c r="G165" s="850"/>
      <c r="H165" s="477"/>
      <c r="I165" s="477"/>
      <c r="J165" s="477"/>
      <c r="K165" s="477">
        <f t="shared" si="44"/>
        <v>0</v>
      </c>
      <c r="L165" s="477"/>
      <c r="M165" s="477"/>
      <c r="N165" s="477"/>
      <c r="O165" s="477">
        <f t="shared" si="45"/>
        <v>0</v>
      </c>
    </row>
    <row r="166" spans="2:15" ht="30" customHeight="1" outlineLevel="1" thickTop="1" thickBot="1" x14ac:dyDescent="0.3">
      <c r="B166" s="850"/>
      <c r="C166" s="850"/>
      <c r="D166" s="850"/>
      <c r="E166" s="850"/>
      <c r="F166" s="850"/>
      <c r="G166" s="850"/>
      <c r="H166" s="477"/>
      <c r="I166" s="477"/>
      <c r="J166" s="477"/>
      <c r="K166" s="477">
        <f t="shared" si="44"/>
        <v>0</v>
      </c>
      <c r="L166" s="477"/>
      <c r="M166" s="477"/>
      <c r="N166" s="477"/>
      <c r="O166" s="477">
        <f t="shared" si="45"/>
        <v>0</v>
      </c>
    </row>
    <row r="167" spans="2:15" ht="30" customHeight="1" outlineLevel="1" thickTop="1" thickBot="1" x14ac:dyDescent="0.3">
      <c r="B167" s="850"/>
      <c r="C167" s="850"/>
      <c r="D167" s="850"/>
      <c r="E167" s="850"/>
      <c r="F167" s="850"/>
      <c r="G167" s="850"/>
      <c r="H167" s="477"/>
      <c r="I167" s="477"/>
      <c r="J167" s="477"/>
      <c r="K167" s="477">
        <f t="shared" si="44"/>
        <v>0</v>
      </c>
      <c r="L167" s="477"/>
      <c r="M167" s="477"/>
      <c r="N167" s="477"/>
      <c r="O167" s="477">
        <f t="shared" si="45"/>
        <v>0</v>
      </c>
    </row>
    <row r="168" spans="2:15" ht="30" customHeight="1" outlineLevel="1" thickTop="1" thickBot="1" x14ac:dyDescent="0.3">
      <c r="B168" s="850"/>
      <c r="C168" s="850"/>
      <c r="D168" s="850"/>
      <c r="E168" s="850"/>
      <c r="F168" s="850"/>
      <c r="G168" s="850"/>
      <c r="H168" s="477"/>
      <c r="I168" s="477"/>
      <c r="J168" s="477"/>
      <c r="K168" s="477">
        <f t="shared" si="44"/>
        <v>0</v>
      </c>
      <c r="L168" s="477"/>
      <c r="M168" s="477"/>
      <c r="N168" s="477"/>
      <c r="O168" s="477">
        <f t="shared" si="45"/>
        <v>0</v>
      </c>
    </row>
    <row r="169" spans="2:15" ht="30" customHeight="1" outlineLevel="1" thickTop="1" thickBot="1" x14ac:dyDescent="0.3">
      <c r="B169" s="850"/>
      <c r="C169" s="850"/>
      <c r="D169" s="850"/>
      <c r="E169" s="850"/>
      <c r="F169" s="980"/>
      <c r="G169" s="980"/>
      <c r="H169" s="477"/>
      <c r="I169" s="477"/>
      <c r="J169" s="477"/>
      <c r="K169" s="477">
        <f t="shared" si="44"/>
        <v>0</v>
      </c>
      <c r="L169" s="477"/>
      <c r="M169" s="477"/>
      <c r="N169" s="477"/>
      <c r="O169" s="477">
        <f t="shared" si="45"/>
        <v>0</v>
      </c>
    </row>
    <row r="170" spans="2:15" ht="30" customHeight="1" outlineLevel="1" thickTop="1" thickBot="1" x14ac:dyDescent="0.3">
      <c r="B170" s="850"/>
      <c r="C170" s="850"/>
      <c r="D170" s="850"/>
      <c r="E170" s="850"/>
      <c r="F170" s="980"/>
      <c r="G170" s="980"/>
      <c r="H170" s="477"/>
      <c r="I170" s="477"/>
      <c r="J170" s="477"/>
      <c r="K170" s="477">
        <f t="shared" si="44"/>
        <v>0</v>
      </c>
      <c r="L170" s="477"/>
      <c r="M170" s="477"/>
      <c r="N170" s="477"/>
      <c r="O170" s="477">
        <f t="shared" si="45"/>
        <v>0</v>
      </c>
    </row>
    <row r="171" spans="2:15" ht="24" customHeight="1" outlineLevel="1" thickTop="1" thickBot="1" x14ac:dyDescent="0.3">
      <c r="B171" s="960" t="s">
        <v>12</v>
      </c>
      <c r="C171" s="960"/>
      <c r="D171" s="960"/>
      <c r="E171" s="960"/>
      <c r="F171" s="960"/>
      <c r="G171" s="960"/>
      <c r="H171" s="476">
        <f>SUM(H159:H170)</f>
        <v>0</v>
      </c>
      <c r="I171" s="476">
        <f t="shared" ref="I171:L171" si="46">SUM(I159:I170)</f>
        <v>0</v>
      </c>
      <c r="J171" s="476">
        <f t="shared" si="46"/>
        <v>0</v>
      </c>
      <c r="K171" s="476">
        <f t="shared" si="46"/>
        <v>0</v>
      </c>
      <c r="L171" s="476">
        <f t="shared" si="46"/>
        <v>0</v>
      </c>
      <c r="M171" s="476">
        <f>SUM(M159:M170)</f>
        <v>0</v>
      </c>
      <c r="N171" s="476">
        <f t="shared" ref="N171:O171" si="47">SUM(N159:N170)</f>
        <v>0</v>
      </c>
      <c r="O171" s="476">
        <f t="shared" si="47"/>
        <v>0</v>
      </c>
    </row>
    <row r="172" spans="2:15" s="217" customFormat="1" ht="16.5" outlineLevel="1" thickTop="1" thickBot="1" x14ac:dyDescent="0.3">
      <c r="C172" s="273"/>
    </row>
    <row r="173" spans="2:15" s="217" customFormat="1" ht="21.75" customHeight="1" outlineLevel="1" thickTop="1" x14ac:dyDescent="0.25">
      <c r="C173" s="273"/>
      <c r="D173" s="972" t="s">
        <v>351</v>
      </c>
      <c r="E173" s="973"/>
      <c r="F173" s="973"/>
      <c r="G173" s="973"/>
      <c r="H173" s="973"/>
      <c r="I173" s="973"/>
      <c r="J173" s="973"/>
      <c r="K173" s="973"/>
      <c r="L173" s="973"/>
      <c r="M173" s="974"/>
    </row>
    <row r="174" spans="2:15" ht="15.75" outlineLevel="1" thickBot="1" x14ac:dyDescent="0.3">
      <c r="D174" s="975"/>
      <c r="E174" s="976"/>
      <c r="F174" s="976"/>
      <c r="G174" s="976"/>
      <c r="H174" s="976"/>
      <c r="I174" s="976"/>
      <c r="J174" s="976"/>
      <c r="K174" s="976"/>
      <c r="L174" s="976"/>
      <c r="M174" s="977"/>
    </row>
    <row r="175" spans="2:15" ht="15.75" thickTop="1" x14ac:dyDescent="0.25"/>
    <row r="176" spans="2:15" s="217" customFormat="1" outlineLevel="1" x14ac:dyDescent="0.25">
      <c r="C176" s="205"/>
    </row>
    <row r="177" spans="2:21" s="217" customFormat="1" ht="30.75" customHeight="1" outlineLevel="1" x14ac:dyDescent="0.25"/>
    <row r="178" spans="2:21" ht="39" customHeight="1" x14ac:dyDescent="0.35">
      <c r="B178" s="969" t="s">
        <v>755</v>
      </c>
      <c r="C178" s="969"/>
      <c r="D178" s="969"/>
      <c r="E178" s="969"/>
      <c r="F178" s="969"/>
      <c r="G178" s="969"/>
      <c r="H178" s="969"/>
      <c r="I178" s="969"/>
      <c r="J178" s="969"/>
      <c r="K178" s="969"/>
      <c r="L178" s="969"/>
      <c r="M178" s="969"/>
      <c r="N178" s="969"/>
      <c r="O178" s="969"/>
      <c r="P178" s="969"/>
    </row>
    <row r="179" spans="2:21" ht="49.5" customHeight="1" x14ac:dyDescent="0.25">
      <c r="B179" s="968" t="s">
        <v>754</v>
      </c>
      <c r="C179" s="968"/>
      <c r="D179" s="968"/>
      <c r="E179" s="968"/>
      <c r="F179" s="968"/>
      <c r="G179" s="968"/>
      <c r="H179" s="968"/>
      <c r="I179" s="968"/>
      <c r="J179" s="968"/>
      <c r="K179" s="968"/>
      <c r="L179" s="968"/>
      <c r="M179" s="968"/>
      <c r="N179" s="968"/>
      <c r="O179" s="968"/>
      <c r="P179" s="968"/>
    </row>
    <row r="180" spans="2:21" ht="12.75" customHeight="1" x14ac:dyDescent="0.25"/>
    <row r="181" spans="2:21" s="414" customFormat="1" ht="27.75" customHeight="1" x14ac:dyDescent="0.3">
      <c r="B181" s="964" t="s">
        <v>756</v>
      </c>
      <c r="C181" s="964"/>
      <c r="D181" s="964"/>
      <c r="E181" s="964"/>
      <c r="F181" s="964"/>
      <c r="G181" s="964" t="s">
        <v>58</v>
      </c>
      <c r="H181" s="964" t="s">
        <v>313</v>
      </c>
      <c r="I181" s="964" t="s">
        <v>55</v>
      </c>
      <c r="J181" s="964" t="s">
        <v>56</v>
      </c>
      <c r="K181" s="964" t="s">
        <v>264</v>
      </c>
      <c r="L181" s="964"/>
      <c r="M181" s="964"/>
      <c r="N181" s="964"/>
      <c r="O181" s="964"/>
      <c r="P181" s="964"/>
      <c r="Q181" s="964"/>
      <c r="R181" s="964"/>
      <c r="S181" s="964"/>
      <c r="T181" s="964"/>
      <c r="U181" s="964"/>
    </row>
    <row r="182" spans="2:21" s="414" customFormat="1" ht="27.75" customHeight="1" x14ac:dyDescent="0.3">
      <c r="B182" s="964"/>
      <c r="C182" s="964"/>
      <c r="D182" s="964"/>
      <c r="E182" s="964"/>
      <c r="F182" s="964"/>
      <c r="G182" s="964"/>
      <c r="H182" s="964"/>
      <c r="I182" s="964"/>
      <c r="J182" s="964"/>
      <c r="K182" s="483">
        <v>0</v>
      </c>
      <c r="L182" s="483">
        <v>1</v>
      </c>
      <c r="M182" s="483">
        <v>2</v>
      </c>
      <c r="N182" s="483">
        <v>3</v>
      </c>
      <c r="O182" s="483">
        <v>4</v>
      </c>
      <c r="P182" s="483">
        <v>5</v>
      </c>
      <c r="Q182" s="483">
        <v>6</v>
      </c>
      <c r="R182" s="483">
        <v>7</v>
      </c>
      <c r="S182" s="483">
        <v>8</v>
      </c>
      <c r="T182" s="483">
        <v>9</v>
      </c>
      <c r="U182" s="483">
        <v>10</v>
      </c>
    </row>
    <row r="183" spans="2:21" s="414" customFormat="1" ht="33" customHeight="1" x14ac:dyDescent="0.3">
      <c r="B183" s="433">
        <v>1</v>
      </c>
      <c r="C183" s="970"/>
      <c r="D183" s="970"/>
      <c r="E183" s="970"/>
      <c r="F183" s="970"/>
      <c r="G183" s="497"/>
      <c r="H183" s="495"/>
      <c r="I183" s="493"/>
      <c r="J183" s="499"/>
      <c r="K183" s="500"/>
      <c r="L183" s="499"/>
      <c r="M183" s="499"/>
      <c r="N183" s="499"/>
      <c r="O183" s="499"/>
      <c r="P183" s="499"/>
      <c r="Q183" s="499"/>
      <c r="R183" s="499"/>
      <c r="S183" s="499"/>
      <c r="T183" s="499"/>
      <c r="U183" s="499"/>
    </row>
    <row r="184" spans="2:21" s="414" customFormat="1" ht="33" customHeight="1" x14ac:dyDescent="0.3">
      <c r="B184" s="433">
        <v>2</v>
      </c>
      <c r="C184" s="970"/>
      <c r="D184" s="970"/>
      <c r="E184" s="970"/>
      <c r="F184" s="970"/>
      <c r="G184" s="497"/>
      <c r="H184" s="495"/>
      <c r="I184" s="493"/>
      <c r="J184" s="499"/>
      <c r="K184" s="500"/>
      <c r="L184" s="499"/>
      <c r="M184" s="499"/>
      <c r="N184" s="499"/>
      <c r="O184" s="499"/>
      <c r="P184" s="499"/>
      <c r="Q184" s="499"/>
      <c r="R184" s="499"/>
      <c r="S184" s="499"/>
      <c r="T184" s="499"/>
      <c r="U184" s="499"/>
    </row>
    <row r="185" spans="2:21" s="414" customFormat="1" ht="33" customHeight="1" x14ac:dyDescent="0.3">
      <c r="B185" s="433">
        <v>3</v>
      </c>
      <c r="C185" s="970"/>
      <c r="D185" s="970"/>
      <c r="E185" s="970"/>
      <c r="F185" s="970"/>
      <c r="G185" s="497"/>
      <c r="H185" s="495"/>
      <c r="I185" s="493"/>
      <c r="J185" s="499"/>
      <c r="K185" s="500"/>
      <c r="L185" s="499"/>
      <c r="M185" s="499"/>
      <c r="N185" s="499"/>
      <c r="O185" s="499"/>
      <c r="P185" s="499"/>
      <c r="Q185" s="499"/>
      <c r="R185" s="499"/>
      <c r="S185" s="499"/>
      <c r="T185" s="499"/>
      <c r="U185" s="499"/>
    </row>
    <row r="186" spans="2:21" s="414" customFormat="1" ht="33" customHeight="1" x14ac:dyDescent="0.3">
      <c r="B186" s="433">
        <v>3</v>
      </c>
      <c r="C186" s="970"/>
      <c r="D186" s="970"/>
      <c r="E186" s="970"/>
      <c r="F186" s="970"/>
      <c r="G186" s="497"/>
      <c r="H186" s="495"/>
      <c r="I186" s="493"/>
      <c r="J186" s="499"/>
      <c r="K186" s="500"/>
      <c r="L186" s="499"/>
      <c r="M186" s="499"/>
      <c r="N186" s="499"/>
      <c r="O186" s="499"/>
      <c r="P186" s="499"/>
      <c r="Q186" s="499"/>
      <c r="R186" s="499"/>
      <c r="S186" s="499"/>
      <c r="T186" s="499"/>
      <c r="U186" s="499"/>
    </row>
    <row r="187" spans="2:21" s="414" customFormat="1" ht="33" customHeight="1" x14ac:dyDescent="0.3">
      <c r="B187" s="433">
        <v>5</v>
      </c>
      <c r="C187" s="970"/>
      <c r="D187" s="970"/>
      <c r="E187" s="970"/>
      <c r="F187" s="970"/>
      <c r="G187" s="497"/>
      <c r="H187" s="495"/>
      <c r="I187" s="493"/>
      <c r="J187" s="499"/>
      <c r="K187" s="500"/>
      <c r="L187" s="499"/>
      <c r="M187" s="499"/>
      <c r="N187" s="499"/>
      <c r="O187" s="499"/>
      <c r="P187" s="499"/>
      <c r="Q187" s="499"/>
      <c r="R187" s="499"/>
      <c r="S187" s="499"/>
      <c r="T187" s="499"/>
      <c r="U187" s="499"/>
    </row>
    <row r="188" spans="2:21" s="414" customFormat="1" ht="33" customHeight="1" x14ac:dyDescent="0.3">
      <c r="B188" s="415"/>
      <c r="C188" s="965" t="s">
        <v>314</v>
      </c>
      <c r="D188" s="965"/>
      <c r="E188" s="965"/>
      <c r="F188" s="965"/>
      <c r="G188" s="498"/>
      <c r="H188" s="496"/>
      <c r="I188" s="494"/>
      <c r="J188" s="501">
        <f>SUM(J183:J187)</f>
        <v>0</v>
      </c>
      <c r="K188" s="500"/>
      <c r="L188" s="502">
        <f t="shared" ref="L188:U188" si="48">SUM(L183:L187)</f>
        <v>0</v>
      </c>
      <c r="M188" s="502">
        <f t="shared" si="48"/>
        <v>0</v>
      </c>
      <c r="N188" s="502">
        <f t="shared" si="48"/>
        <v>0</v>
      </c>
      <c r="O188" s="502">
        <f t="shared" si="48"/>
        <v>0</v>
      </c>
      <c r="P188" s="502">
        <f t="shared" si="48"/>
        <v>0</v>
      </c>
      <c r="Q188" s="502">
        <f t="shared" si="48"/>
        <v>0</v>
      </c>
      <c r="R188" s="502">
        <f t="shared" si="48"/>
        <v>0</v>
      </c>
      <c r="S188" s="502">
        <f t="shared" si="48"/>
        <v>0</v>
      </c>
      <c r="T188" s="502">
        <f t="shared" si="48"/>
        <v>0</v>
      </c>
      <c r="U188" s="502">
        <f t="shared" si="48"/>
        <v>0</v>
      </c>
    </row>
    <row r="189" spans="2:21" s="417" customFormat="1" ht="33" customHeight="1" x14ac:dyDescent="0.3">
      <c r="B189" s="416"/>
      <c r="C189" s="971" t="s">
        <v>320</v>
      </c>
      <c r="D189" s="971"/>
      <c r="E189" s="971"/>
      <c r="F189" s="971"/>
      <c r="G189" s="971"/>
      <c r="H189" s="971"/>
      <c r="I189" s="971"/>
      <c r="J189" s="503"/>
      <c r="K189" s="501" t="e">
        <f>+'7-FINANCIACION'!#REF!</f>
        <v>#REF!</v>
      </c>
      <c r="L189" s="501" t="e">
        <f>+'7-FINANCIACION'!#REF!</f>
        <v>#REF!</v>
      </c>
      <c r="M189" s="501" t="e">
        <f>+'7-FINANCIACION'!#REF!</f>
        <v>#REF!</v>
      </c>
      <c r="N189" s="501" t="e">
        <f>+'7-FINANCIACION'!#REF!</f>
        <v>#REF!</v>
      </c>
      <c r="O189" s="501" t="e">
        <f>+'7-FINANCIACION'!#REF!</f>
        <v>#REF!</v>
      </c>
      <c r="P189" s="501" t="e">
        <f>+'7-FINANCIACION'!#REF!</f>
        <v>#REF!</v>
      </c>
      <c r="Q189" s="501" t="e">
        <f>+'7-FINANCIACION'!#REF!</f>
        <v>#REF!</v>
      </c>
      <c r="R189" s="501" t="e">
        <f>+'7-FINANCIACION'!#REF!</f>
        <v>#REF!</v>
      </c>
      <c r="S189" s="501" t="e">
        <f>+'7-FINANCIACION'!#REF!</f>
        <v>#REF!</v>
      </c>
      <c r="T189" s="501" t="e">
        <f>+'7-FINANCIACION'!#REF!</f>
        <v>#REF!</v>
      </c>
      <c r="U189" s="501" t="e">
        <f>+'7-FINANCIACION'!#REF!</f>
        <v>#REF!</v>
      </c>
    </row>
    <row r="190" spans="2:21" s="417" customFormat="1" ht="33" customHeight="1" x14ac:dyDescent="0.3">
      <c r="B190" s="416"/>
      <c r="C190" s="971" t="s">
        <v>319</v>
      </c>
      <c r="D190" s="971"/>
      <c r="E190" s="971"/>
      <c r="F190" s="971"/>
      <c r="G190" s="971"/>
      <c r="H190" s="971"/>
      <c r="I190" s="971"/>
      <c r="J190" s="503"/>
      <c r="K190" s="501">
        <v>0</v>
      </c>
      <c r="L190" s="501">
        <v>0</v>
      </c>
      <c r="M190" s="501">
        <v>0</v>
      </c>
      <c r="N190" s="501">
        <v>0</v>
      </c>
      <c r="O190" s="501">
        <v>0</v>
      </c>
      <c r="P190" s="501">
        <v>0</v>
      </c>
      <c r="Q190" s="501">
        <v>0</v>
      </c>
      <c r="R190" s="501">
        <v>0</v>
      </c>
      <c r="S190" s="501">
        <v>0</v>
      </c>
      <c r="T190" s="501">
        <v>0</v>
      </c>
      <c r="U190" s="501">
        <v>0</v>
      </c>
    </row>
    <row r="191" spans="2:21" s="417" customFormat="1" ht="33" customHeight="1" x14ac:dyDescent="0.3">
      <c r="B191" s="416"/>
      <c r="C191" s="971" t="s">
        <v>315</v>
      </c>
      <c r="D191" s="971"/>
      <c r="E191" s="971"/>
      <c r="F191" s="971"/>
      <c r="G191" s="971"/>
      <c r="H191" s="971"/>
      <c r="I191" s="971"/>
      <c r="J191" s="503"/>
      <c r="K191" s="501">
        <v>0</v>
      </c>
      <c r="L191" s="501">
        <v>0</v>
      </c>
      <c r="M191" s="501">
        <v>0</v>
      </c>
      <c r="N191" s="501">
        <v>0</v>
      </c>
      <c r="O191" s="501">
        <v>0</v>
      </c>
      <c r="P191" s="501">
        <v>0</v>
      </c>
      <c r="Q191" s="501">
        <v>0</v>
      </c>
      <c r="R191" s="501">
        <v>0</v>
      </c>
      <c r="S191" s="501">
        <v>0</v>
      </c>
      <c r="T191" s="501">
        <v>0</v>
      </c>
      <c r="U191" s="501">
        <v>0</v>
      </c>
    </row>
    <row r="192" spans="2:21" s="414" customFormat="1" ht="33" customHeight="1" x14ac:dyDescent="0.3">
      <c r="B192" s="415"/>
      <c r="C192" s="965" t="s">
        <v>318</v>
      </c>
      <c r="D192" s="965"/>
      <c r="E192" s="965"/>
      <c r="F192" s="965"/>
      <c r="G192" s="965"/>
      <c r="H192" s="965"/>
      <c r="I192" s="965"/>
      <c r="J192" s="501">
        <f>SUM(J189:J191)</f>
        <v>0</v>
      </c>
      <c r="K192" s="502" t="e">
        <f t="shared" ref="K192:U192" si="49">SUM(K189:K191)</f>
        <v>#REF!</v>
      </c>
      <c r="L192" s="502" t="e">
        <f t="shared" si="49"/>
        <v>#REF!</v>
      </c>
      <c r="M192" s="502" t="e">
        <f t="shared" si="49"/>
        <v>#REF!</v>
      </c>
      <c r="N192" s="502" t="e">
        <f t="shared" si="49"/>
        <v>#REF!</v>
      </c>
      <c r="O192" s="502" t="e">
        <f t="shared" si="49"/>
        <v>#REF!</v>
      </c>
      <c r="P192" s="502" t="e">
        <f t="shared" si="49"/>
        <v>#REF!</v>
      </c>
      <c r="Q192" s="502" t="e">
        <f t="shared" si="49"/>
        <v>#REF!</v>
      </c>
      <c r="R192" s="502" t="e">
        <f t="shared" si="49"/>
        <v>#REF!</v>
      </c>
      <c r="S192" s="502" t="e">
        <f t="shared" si="49"/>
        <v>#REF!</v>
      </c>
      <c r="T192" s="502" t="e">
        <f t="shared" si="49"/>
        <v>#REF!</v>
      </c>
      <c r="U192" s="502" t="e">
        <f t="shared" si="49"/>
        <v>#REF!</v>
      </c>
    </row>
    <row r="193" spans="2:39" s="414" customFormat="1" ht="33" customHeight="1" x14ac:dyDescent="0.3">
      <c r="B193" s="418"/>
      <c r="C193" s="966" t="s">
        <v>636</v>
      </c>
      <c r="D193" s="966"/>
      <c r="E193" s="966"/>
      <c r="F193" s="966"/>
      <c r="G193" s="966"/>
      <c r="H193" s="966"/>
      <c r="I193" s="966"/>
      <c r="J193" s="504"/>
      <c r="K193" s="505" t="e">
        <f>K188-K192</f>
        <v>#REF!</v>
      </c>
      <c r="L193" s="505" t="e">
        <f>L188-L192</f>
        <v>#REF!</v>
      </c>
      <c r="M193" s="505" t="e">
        <f t="shared" ref="M193:U193" si="50">M188-M192</f>
        <v>#REF!</v>
      </c>
      <c r="N193" s="505" t="e">
        <f t="shared" si="50"/>
        <v>#REF!</v>
      </c>
      <c r="O193" s="505" t="e">
        <f t="shared" si="50"/>
        <v>#REF!</v>
      </c>
      <c r="P193" s="505" t="e">
        <f t="shared" si="50"/>
        <v>#REF!</v>
      </c>
      <c r="Q193" s="505" t="e">
        <f t="shared" si="50"/>
        <v>#REF!</v>
      </c>
      <c r="R193" s="505" t="e">
        <f t="shared" si="50"/>
        <v>#REF!</v>
      </c>
      <c r="S193" s="505" t="e">
        <f t="shared" si="50"/>
        <v>#REF!</v>
      </c>
      <c r="T193" s="505" t="e">
        <f t="shared" si="50"/>
        <v>#REF!</v>
      </c>
      <c r="U193" s="505" t="e">
        <f t="shared" si="50"/>
        <v>#REF!</v>
      </c>
    </row>
    <row r="194" spans="2:39" s="414" customFormat="1" ht="33" customHeight="1" x14ac:dyDescent="0.3">
      <c r="C194" s="967" t="s">
        <v>311</v>
      </c>
      <c r="D194" s="967"/>
      <c r="E194" s="967"/>
      <c r="F194" s="967"/>
      <c r="G194" s="967"/>
      <c r="H194" s="967"/>
      <c r="I194" s="967"/>
      <c r="J194" s="419">
        <v>0.1</v>
      </c>
    </row>
    <row r="195" spans="2:39" s="414" customFormat="1" ht="33" customHeight="1" x14ac:dyDescent="0.3">
      <c r="C195" s="966" t="s">
        <v>637</v>
      </c>
      <c r="D195" s="966"/>
      <c r="E195" s="966"/>
      <c r="F195" s="966"/>
      <c r="G195" s="966"/>
      <c r="H195" s="966"/>
      <c r="I195" s="966"/>
      <c r="J195" s="420" t="e">
        <f>NPV(J194,L193:U193)+K193</f>
        <v>#REF!</v>
      </c>
    </row>
    <row r="196" spans="2:39" s="414" customFormat="1" ht="33" customHeight="1" x14ac:dyDescent="0.3">
      <c r="C196" s="967" t="s">
        <v>317</v>
      </c>
      <c r="D196" s="967"/>
      <c r="E196" s="967"/>
      <c r="F196" s="967"/>
      <c r="G196" s="967"/>
      <c r="H196" s="967"/>
      <c r="I196" s="967"/>
      <c r="J196" s="421">
        <f>NPV(J194,L188:U188)+K188</f>
        <v>0</v>
      </c>
    </row>
    <row r="197" spans="2:39" s="414" customFormat="1" ht="33" customHeight="1" x14ac:dyDescent="0.3">
      <c r="C197" s="967" t="s">
        <v>316</v>
      </c>
      <c r="D197" s="967"/>
      <c r="E197" s="967"/>
      <c r="F197" s="967"/>
      <c r="G197" s="967"/>
      <c r="H197" s="967"/>
      <c r="I197" s="967"/>
      <c r="J197" s="421" t="e">
        <f>NPV(J194,L192:U192)+K192</f>
        <v>#REF!</v>
      </c>
    </row>
    <row r="198" spans="2:39" s="414" customFormat="1" ht="33" customHeight="1" x14ac:dyDescent="0.3">
      <c r="C198" s="965" t="s">
        <v>298</v>
      </c>
      <c r="D198" s="965"/>
      <c r="E198" s="965"/>
      <c r="F198" s="965"/>
      <c r="G198" s="965"/>
      <c r="H198" s="965"/>
      <c r="I198" s="965"/>
      <c r="J198" s="421" t="e">
        <f>+J196/J197</f>
        <v>#REF!</v>
      </c>
      <c r="K198" s="422" t="s">
        <v>321</v>
      </c>
    </row>
    <row r="199" spans="2:39" s="217" customFormat="1" ht="51" customHeight="1" outlineLevel="1" x14ac:dyDescent="0.25">
      <c r="C199" s="273"/>
    </row>
    <row r="200" spans="2:39" s="414" customFormat="1" ht="19.5" thickBot="1" x14ac:dyDescent="0.35">
      <c r="AF200" s="1023" t="s">
        <v>641</v>
      </c>
      <c r="AG200" s="1024"/>
      <c r="AH200" s="424" t="s">
        <v>637</v>
      </c>
      <c r="AK200" s="1023" t="s">
        <v>642</v>
      </c>
      <c r="AL200" s="1024"/>
      <c r="AM200" s="424" t="s">
        <v>640</v>
      </c>
    </row>
    <row r="201" spans="2:39" s="217" customFormat="1" ht="58.5" customHeight="1" thickTop="1" thickBot="1" x14ac:dyDescent="0.3">
      <c r="B201" s="1028" t="s">
        <v>731</v>
      </c>
      <c r="C201" s="1029"/>
      <c r="D201" s="1030"/>
      <c r="E201" s="1034">
        <f>+'4-ASP. TECNICOS'!H81</f>
        <v>0</v>
      </c>
      <c r="F201" s="1034"/>
      <c r="G201" s="1034"/>
      <c r="H201" s="1034"/>
      <c r="I201" s="1034"/>
      <c r="J201" s="1034"/>
      <c r="K201" s="1034"/>
      <c r="L201" s="1034"/>
      <c r="M201" s="1034"/>
      <c r="N201" s="1034"/>
      <c r="O201" s="1034"/>
      <c r="P201" s="1035"/>
    </row>
    <row r="202" spans="2:39" s="414" customFormat="1" ht="19.5" thickTop="1" x14ac:dyDescent="0.3">
      <c r="AF202" s="1021" t="s">
        <v>638</v>
      </c>
      <c r="AG202" s="1022"/>
      <c r="AH202" s="423" t="e">
        <f>#REF!</f>
        <v>#REF!</v>
      </c>
      <c r="AK202" s="1021" t="s">
        <v>638</v>
      </c>
      <c r="AL202" s="1022"/>
      <c r="AM202" s="423" t="e">
        <f>#REF!</f>
        <v>#REF!</v>
      </c>
    </row>
    <row r="203" spans="2:39" s="217" customFormat="1" ht="26.25" customHeight="1" outlineLevel="1" x14ac:dyDescent="0.35">
      <c r="B203" s="969" t="s">
        <v>746</v>
      </c>
      <c r="C203" s="969"/>
      <c r="D203" s="969"/>
      <c r="E203" s="969"/>
      <c r="F203" s="969"/>
      <c r="G203" s="969"/>
      <c r="H203" s="969"/>
      <c r="I203" s="969"/>
      <c r="J203" s="969"/>
      <c r="K203" s="969"/>
      <c r="L203" s="969"/>
      <c r="M203" s="969"/>
      <c r="N203" s="969"/>
      <c r="O203" s="969"/>
      <c r="P203" s="969"/>
    </row>
    <row r="204" spans="2:39" s="217" customFormat="1" ht="10.5" customHeight="1" outlineLevel="1" x14ac:dyDescent="0.25">
      <c r="B204" s="221"/>
      <c r="L204" s="221"/>
    </row>
    <row r="205" spans="2:39" s="217" customFormat="1" ht="24.75" customHeight="1" outlineLevel="1" x14ac:dyDescent="0.25">
      <c r="B205" s="1027" t="s">
        <v>199</v>
      </c>
      <c r="C205" s="1027"/>
      <c r="D205" s="1027"/>
      <c r="E205" s="1027"/>
      <c r="F205" s="1027"/>
      <c r="G205" s="1027"/>
      <c r="H205" s="1027"/>
      <c r="I205" s="1027"/>
      <c r="J205" s="1027"/>
      <c r="K205" s="1027"/>
      <c r="L205" s="1027"/>
      <c r="M205" s="1027"/>
      <c r="N205" s="1027"/>
      <c r="O205" s="1027"/>
      <c r="P205" s="1027"/>
      <c r="R205" s="258"/>
      <c r="S205" s="258"/>
      <c r="T205" s="1052"/>
      <c r="U205" s="1052"/>
      <c r="V205" s="1052"/>
      <c r="W205" s="1052"/>
    </row>
    <row r="206" spans="2:39" s="217" customFormat="1" ht="45.75" customHeight="1" outlineLevel="1" x14ac:dyDescent="0.25">
      <c r="B206" s="1053" t="s">
        <v>200</v>
      </c>
      <c r="C206" s="1027" t="s">
        <v>744</v>
      </c>
      <c r="D206" s="1027"/>
      <c r="E206" s="1027"/>
      <c r="F206" s="1027"/>
      <c r="G206" s="460" t="s">
        <v>58</v>
      </c>
      <c r="H206" s="1027" t="s">
        <v>204</v>
      </c>
      <c r="I206" s="1027"/>
      <c r="J206" s="1027" t="s">
        <v>203</v>
      </c>
      <c r="K206" s="1027"/>
      <c r="L206" s="1027" t="s">
        <v>56</v>
      </c>
      <c r="M206" s="1027"/>
      <c r="N206" s="950" t="s">
        <v>734</v>
      </c>
      <c r="O206" s="951"/>
      <c r="P206" s="1039"/>
      <c r="T206" s="259"/>
      <c r="U206" s="259"/>
      <c r="V206" s="259"/>
      <c r="W206" s="259"/>
    </row>
    <row r="207" spans="2:39" s="217" customFormat="1" ht="25.5" customHeight="1" outlineLevel="1" x14ac:dyDescent="0.25">
      <c r="B207" s="1053"/>
      <c r="C207" s="1027" t="s">
        <v>732</v>
      </c>
      <c r="D207" s="1027"/>
      <c r="E207" s="1027"/>
      <c r="F207" s="1027"/>
      <c r="G207" s="1036"/>
      <c r="H207" s="1037"/>
      <c r="I207" s="1037"/>
      <c r="J207" s="1037"/>
      <c r="K207" s="1037"/>
      <c r="L207" s="1037"/>
      <c r="M207" s="1037"/>
      <c r="N207" s="1037"/>
      <c r="O207" s="1037"/>
      <c r="P207" s="1038"/>
    </row>
    <row r="208" spans="2:39" s="217" customFormat="1" ht="25.5" customHeight="1" outlineLevel="1" x14ac:dyDescent="0.25">
      <c r="B208" s="1053"/>
      <c r="C208" s="995"/>
      <c r="D208" s="995"/>
      <c r="E208" s="995"/>
      <c r="F208" s="995"/>
      <c r="G208" s="458"/>
      <c r="H208" s="996"/>
      <c r="I208" s="996"/>
      <c r="J208" s="997"/>
      <c r="K208" s="997"/>
      <c r="L208" s="998">
        <f>+H208*J208</f>
        <v>0</v>
      </c>
      <c r="M208" s="998"/>
      <c r="N208" s="1050"/>
      <c r="O208" s="1050"/>
      <c r="P208" s="1050"/>
    </row>
    <row r="209" spans="2:16" s="217" customFormat="1" ht="25.5" customHeight="1" outlineLevel="1" x14ac:dyDescent="0.25">
      <c r="B209" s="1053"/>
      <c r="C209" s="995"/>
      <c r="D209" s="995"/>
      <c r="E209" s="995"/>
      <c r="F209" s="995"/>
      <c r="G209" s="458"/>
      <c r="H209" s="996"/>
      <c r="I209" s="996"/>
      <c r="J209" s="997"/>
      <c r="K209" s="997"/>
      <c r="L209" s="998">
        <f>+H209*J209</f>
        <v>0</v>
      </c>
      <c r="M209" s="998"/>
      <c r="N209" s="1050"/>
      <c r="O209" s="1050"/>
      <c r="P209" s="1050"/>
    </row>
    <row r="210" spans="2:16" s="217" customFormat="1" ht="25.5" customHeight="1" outlineLevel="1" x14ac:dyDescent="0.25">
      <c r="B210" s="1053"/>
      <c r="C210" s="995"/>
      <c r="D210" s="995"/>
      <c r="E210" s="995"/>
      <c r="F210" s="995"/>
      <c r="G210" s="458"/>
      <c r="H210" s="996"/>
      <c r="I210" s="996"/>
      <c r="J210" s="997"/>
      <c r="K210" s="997"/>
      <c r="L210" s="998">
        <f>+H210*J210</f>
        <v>0</v>
      </c>
      <c r="M210" s="998"/>
      <c r="N210" s="1050"/>
      <c r="O210" s="1050"/>
      <c r="P210" s="1050"/>
    </row>
    <row r="211" spans="2:16" s="217" customFormat="1" ht="25.5" customHeight="1" outlineLevel="1" x14ac:dyDescent="0.25">
      <c r="B211" s="1053"/>
      <c r="C211" s="995"/>
      <c r="D211" s="995"/>
      <c r="E211" s="995"/>
      <c r="F211" s="995"/>
      <c r="G211" s="458"/>
      <c r="H211" s="996"/>
      <c r="I211" s="996"/>
      <c r="J211" s="997"/>
      <c r="K211" s="997"/>
      <c r="L211" s="998">
        <f>+H211*J211</f>
        <v>0</v>
      </c>
      <c r="M211" s="998"/>
      <c r="N211" s="1050"/>
      <c r="O211" s="1050"/>
      <c r="P211" s="1050"/>
    </row>
    <row r="212" spans="2:16" s="217" customFormat="1" ht="25.5" customHeight="1" outlineLevel="1" x14ac:dyDescent="0.25">
      <c r="B212" s="1053"/>
      <c r="C212" s="995"/>
      <c r="D212" s="995"/>
      <c r="E212" s="995"/>
      <c r="F212" s="995"/>
      <c r="G212" s="458"/>
      <c r="H212" s="996"/>
      <c r="I212" s="996"/>
      <c r="J212" s="997"/>
      <c r="K212" s="997"/>
      <c r="L212" s="998">
        <f>+H212*J212</f>
        <v>0</v>
      </c>
      <c r="M212" s="998"/>
      <c r="N212" s="1050"/>
      <c r="O212" s="1050"/>
      <c r="P212" s="1050"/>
    </row>
    <row r="213" spans="2:16" s="217" customFormat="1" ht="25.5" customHeight="1" outlineLevel="1" x14ac:dyDescent="0.25">
      <c r="B213" s="1053"/>
      <c r="C213" s="995"/>
      <c r="D213" s="995"/>
      <c r="E213" s="995"/>
      <c r="F213" s="995"/>
      <c r="G213" s="458"/>
      <c r="H213" s="996"/>
      <c r="I213" s="996"/>
      <c r="J213" s="997"/>
      <c r="K213" s="997"/>
      <c r="L213" s="998">
        <f t="shared" ref="L213" si="51">+H213*J213</f>
        <v>0</v>
      </c>
      <c r="M213" s="998"/>
      <c r="N213" s="1050"/>
      <c r="O213" s="1050"/>
      <c r="P213" s="1050"/>
    </row>
    <row r="214" spans="2:16" s="217" customFormat="1" ht="25.5" customHeight="1" outlineLevel="1" x14ac:dyDescent="0.25">
      <c r="B214" s="1053"/>
      <c r="C214" s="1056" t="s">
        <v>506</v>
      </c>
      <c r="D214" s="1057"/>
      <c r="E214" s="1057"/>
      <c r="F214" s="1057"/>
      <c r="G214" s="1058"/>
      <c r="H214" s="1051"/>
      <c r="I214" s="1051"/>
      <c r="J214" s="1048"/>
      <c r="K214" s="1048"/>
      <c r="L214" s="955">
        <f>SUM(L208:M213)</f>
        <v>0</v>
      </c>
      <c r="M214" s="955"/>
      <c r="N214" s="1055"/>
      <c r="O214" s="1055"/>
      <c r="P214" s="1055"/>
    </row>
    <row r="215" spans="2:16" s="217" customFormat="1" ht="12" customHeight="1" outlineLevel="1" x14ac:dyDescent="0.25">
      <c r="B215" s="1053"/>
      <c r="C215" s="1015"/>
      <c r="D215" s="1016"/>
      <c r="E215" s="1016"/>
      <c r="F215" s="1016"/>
      <c r="G215" s="461"/>
      <c r="H215" s="1014"/>
      <c r="I215" s="1014"/>
      <c r="J215" s="1017"/>
      <c r="K215" s="1017"/>
      <c r="L215" s="1018"/>
      <c r="M215" s="1018"/>
      <c r="N215" s="1019"/>
      <c r="O215" s="1019"/>
      <c r="P215" s="1020"/>
    </row>
    <row r="216" spans="2:16" s="217" customFormat="1" ht="27" customHeight="1" outlineLevel="1" x14ac:dyDescent="0.25">
      <c r="B216" s="1053"/>
      <c r="C216" s="950" t="s">
        <v>733</v>
      </c>
      <c r="D216" s="951"/>
      <c r="E216" s="951"/>
      <c r="F216" s="1039"/>
      <c r="G216" s="1040"/>
      <c r="H216" s="1040"/>
      <c r="I216" s="1040"/>
      <c r="J216" s="1040"/>
      <c r="K216" s="1040"/>
      <c r="L216" s="1040"/>
      <c r="M216" s="1040"/>
      <c r="N216" s="1040"/>
      <c r="O216" s="1040"/>
      <c r="P216" s="1040"/>
    </row>
    <row r="217" spans="2:16" s="217" customFormat="1" ht="27" customHeight="1" outlineLevel="1" x14ac:dyDescent="0.25">
      <c r="B217" s="1053"/>
      <c r="C217" s="995"/>
      <c r="D217" s="995"/>
      <c r="E217" s="995"/>
      <c r="F217" s="995"/>
      <c r="G217" s="458"/>
      <c r="H217" s="996"/>
      <c r="I217" s="996"/>
      <c r="J217" s="997"/>
      <c r="K217" s="997"/>
      <c r="L217" s="998">
        <f>+H217*J217</f>
        <v>0</v>
      </c>
      <c r="M217" s="998"/>
      <c r="N217" s="996"/>
      <c r="O217" s="996"/>
      <c r="P217" s="996"/>
    </row>
    <row r="218" spans="2:16" s="217" customFormat="1" ht="27" customHeight="1" outlineLevel="1" x14ac:dyDescent="0.25">
      <c r="B218" s="1053"/>
      <c r="C218" s="995"/>
      <c r="D218" s="995"/>
      <c r="E218" s="995"/>
      <c r="F218" s="995"/>
      <c r="G218" s="458"/>
      <c r="H218" s="996"/>
      <c r="I218" s="996"/>
      <c r="J218" s="997"/>
      <c r="K218" s="997"/>
      <c r="L218" s="998">
        <f>+H218*J218</f>
        <v>0</v>
      </c>
      <c r="M218" s="998"/>
      <c r="N218" s="996"/>
      <c r="O218" s="996"/>
      <c r="P218" s="996"/>
    </row>
    <row r="219" spans="2:16" s="217" customFormat="1" ht="27" customHeight="1" outlineLevel="1" x14ac:dyDescent="0.25">
      <c r="B219" s="1053"/>
      <c r="C219" s="995"/>
      <c r="D219" s="995"/>
      <c r="E219" s="995"/>
      <c r="F219" s="995"/>
      <c r="G219" s="458"/>
      <c r="H219" s="996"/>
      <c r="I219" s="996"/>
      <c r="J219" s="997"/>
      <c r="K219" s="997"/>
      <c r="L219" s="998">
        <f t="shared" ref="L219:L220" si="52">+H219*J219</f>
        <v>0</v>
      </c>
      <c r="M219" s="998"/>
      <c r="N219" s="996"/>
      <c r="O219" s="996"/>
      <c r="P219" s="996"/>
    </row>
    <row r="220" spans="2:16" s="217" customFormat="1" ht="27" customHeight="1" outlineLevel="1" x14ac:dyDescent="0.25">
      <c r="B220" s="1053"/>
      <c r="C220" s="995"/>
      <c r="D220" s="995"/>
      <c r="E220" s="995"/>
      <c r="F220" s="995"/>
      <c r="G220" s="458"/>
      <c r="H220" s="996"/>
      <c r="I220" s="996"/>
      <c r="J220" s="997"/>
      <c r="K220" s="997"/>
      <c r="L220" s="998">
        <f t="shared" si="52"/>
        <v>0</v>
      </c>
      <c r="M220" s="998"/>
      <c r="N220" s="996"/>
      <c r="O220" s="996"/>
      <c r="P220" s="996"/>
    </row>
    <row r="221" spans="2:16" s="217" customFormat="1" ht="27" customHeight="1" outlineLevel="1" x14ac:dyDescent="0.25">
      <c r="B221" s="1053"/>
      <c r="C221" s="995"/>
      <c r="D221" s="995"/>
      <c r="E221" s="995"/>
      <c r="F221" s="995"/>
      <c r="G221" s="458"/>
      <c r="H221" s="996"/>
      <c r="I221" s="996"/>
      <c r="J221" s="997"/>
      <c r="K221" s="997"/>
      <c r="L221" s="998">
        <f>+H221*J221</f>
        <v>0</v>
      </c>
      <c r="M221" s="998"/>
      <c r="N221" s="996"/>
      <c r="O221" s="996"/>
      <c r="P221" s="996"/>
    </row>
    <row r="222" spans="2:16" s="217" customFormat="1" ht="27" customHeight="1" outlineLevel="1" x14ac:dyDescent="0.25">
      <c r="B222" s="1053"/>
      <c r="C222" s="995"/>
      <c r="D222" s="995"/>
      <c r="E222" s="995"/>
      <c r="F222" s="995"/>
      <c r="G222" s="458"/>
      <c r="H222" s="996"/>
      <c r="I222" s="996"/>
      <c r="J222" s="997"/>
      <c r="K222" s="997"/>
      <c r="L222" s="998">
        <f>+H222*J222</f>
        <v>0</v>
      </c>
      <c r="M222" s="998"/>
      <c r="N222" s="996"/>
      <c r="O222" s="996"/>
      <c r="P222" s="996"/>
    </row>
    <row r="223" spans="2:16" s="217" customFormat="1" ht="27" customHeight="1" outlineLevel="1" x14ac:dyDescent="0.25">
      <c r="B223" s="1053"/>
      <c r="C223" s="1056" t="s">
        <v>577</v>
      </c>
      <c r="D223" s="1057"/>
      <c r="E223" s="1057"/>
      <c r="F223" s="1057"/>
      <c r="G223" s="1058"/>
      <c r="H223" s="1047"/>
      <c r="I223" s="1047"/>
      <c r="J223" s="1048"/>
      <c r="K223" s="1048"/>
      <c r="L223" s="955">
        <f>SUM(L217:M222)</f>
        <v>0</v>
      </c>
      <c r="M223" s="955"/>
      <c r="N223" s="1047"/>
      <c r="O223" s="1047"/>
      <c r="P223" s="1047"/>
    </row>
    <row r="224" spans="2:16" s="217" customFormat="1" ht="12" customHeight="1" outlineLevel="1" x14ac:dyDescent="0.25">
      <c r="B224" s="1053"/>
      <c r="C224" s="1015"/>
      <c r="D224" s="1016"/>
      <c r="E224" s="1016"/>
      <c r="F224" s="1016"/>
      <c r="G224" s="461"/>
      <c r="H224" s="1014"/>
      <c r="I224" s="1014"/>
      <c r="J224" s="1017"/>
      <c r="K224" s="1017"/>
      <c r="L224" s="1018"/>
      <c r="M224" s="1018"/>
      <c r="N224" s="1019"/>
      <c r="O224" s="1019"/>
      <c r="P224" s="1020"/>
    </row>
    <row r="225" spans="2:18" s="217" customFormat="1" ht="27.75" customHeight="1" outlineLevel="1" x14ac:dyDescent="0.25">
      <c r="B225" s="1053"/>
      <c r="C225" s="950" t="s">
        <v>735</v>
      </c>
      <c r="D225" s="951"/>
      <c r="E225" s="951"/>
      <c r="F225" s="1039"/>
      <c r="G225" s="1040"/>
      <c r="H225" s="1040"/>
      <c r="I225" s="1040"/>
      <c r="J225" s="1040"/>
      <c r="K225" s="1040"/>
      <c r="L225" s="1040"/>
      <c r="M225" s="1040"/>
      <c r="N225" s="1040"/>
      <c r="O225" s="1040"/>
      <c r="P225" s="1040"/>
    </row>
    <row r="226" spans="2:18" s="217" customFormat="1" ht="27.75" customHeight="1" outlineLevel="1" x14ac:dyDescent="0.25">
      <c r="B226" s="1053"/>
      <c r="C226" s="995"/>
      <c r="D226" s="995"/>
      <c r="E226" s="995"/>
      <c r="F226" s="995"/>
      <c r="G226" s="458"/>
      <c r="H226" s="996"/>
      <c r="I226" s="996"/>
      <c r="J226" s="997"/>
      <c r="K226" s="997"/>
      <c r="L226" s="998">
        <f>+H226*J226</f>
        <v>0</v>
      </c>
      <c r="M226" s="998"/>
      <c r="N226" s="996"/>
      <c r="O226" s="996"/>
      <c r="P226" s="996"/>
    </row>
    <row r="227" spans="2:18" s="217" customFormat="1" ht="27.75" customHeight="1" outlineLevel="1" x14ac:dyDescent="0.25">
      <c r="B227" s="1053"/>
      <c r="C227" s="995"/>
      <c r="D227" s="995"/>
      <c r="E227" s="995"/>
      <c r="F227" s="995"/>
      <c r="G227" s="458"/>
      <c r="H227" s="996"/>
      <c r="I227" s="996"/>
      <c r="J227" s="997"/>
      <c r="K227" s="997"/>
      <c r="L227" s="998">
        <f>+H227*J227</f>
        <v>0</v>
      </c>
      <c r="M227" s="998"/>
      <c r="N227" s="996"/>
      <c r="O227" s="996"/>
      <c r="P227" s="996"/>
    </row>
    <row r="228" spans="2:18" s="217" customFormat="1" ht="27.75" customHeight="1" outlineLevel="1" x14ac:dyDescent="0.25">
      <c r="B228" s="1053"/>
      <c r="C228" s="995"/>
      <c r="D228" s="995"/>
      <c r="E228" s="995"/>
      <c r="F228" s="995"/>
      <c r="G228" s="458"/>
      <c r="H228" s="996"/>
      <c r="I228" s="996"/>
      <c r="J228" s="997"/>
      <c r="K228" s="997"/>
      <c r="L228" s="998">
        <f t="shared" ref="L228:L229" si="53">+H228*J228</f>
        <v>0</v>
      </c>
      <c r="M228" s="998"/>
      <c r="N228" s="996"/>
      <c r="O228" s="996"/>
      <c r="P228" s="996"/>
    </row>
    <row r="229" spans="2:18" s="217" customFormat="1" ht="27.75" customHeight="1" outlineLevel="1" x14ac:dyDescent="0.25">
      <c r="B229" s="1053"/>
      <c r="C229" s="995"/>
      <c r="D229" s="995"/>
      <c r="E229" s="995"/>
      <c r="F229" s="995"/>
      <c r="G229" s="458"/>
      <c r="H229" s="996"/>
      <c r="I229" s="996"/>
      <c r="J229" s="997"/>
      <c r="K229" s="997"/>
      <c r="L229" s="998">
        <f t="shared" si="53"/>
        <v>0</v>
      </c>
      <c r="M229" s="998"/>
      <c r="N229" s="996"/>
      <c r="O229" s="996"/>
      <c r="P229" s="996"/>
    </row>
    <row r="230" spans="2:18" s="217" customFormat="1" ht="27.75" customHeight="1" outlineLevel="1" x14ac:dyDescent="0.25">
      <c r="B230" s="1053"/>
      <c r="C230" s="995"/>
      <c r="D230" s="995"/>
      <c r="E230" s="995"/>
      <c r="F230" s="995"/>
      <c r="G230" s="458"/>
      <c r="H230" s="996"/>
      <c r="I230" s="996"/>
      <c r="J230" s="997"/>
      <c r="K230" s="997"/>
      <c r="L230" s="998">
        <f>+H230*J230</f>
        <v>0</v>
      </c>
      <c r="M230" s="998"/>
      <c r="N230" s="996"/>
      <c r="O230" s="996"/>
      <c r="P230" s="996"/>
    </row>
    <row r="231" spans="2:18" s="217" customFormat="1" ht="27.75" customHeight="1" outlineLevel="1" x14ac:dyDescent="0.25">
      <c r="B231" s="1053"/>
      <c r="C231" s="995"/>
      <c r="D231" s="995"/>
      <c r="E231" s="995"/>
      <c r="F231" s="995"/>
      <c r="G231" s="458"/>
      <c r="H231" s="996"/>
      <c r="I231" s="996"/>
      <c r="J231" s="997"/>
      <c r="K231" s="997"/>
      <c r="L231" s="998">
        <f>+H231*J231</f>
        <v>0</v>
      </c>
      <c r="M231" s="998"/>
      <c r="N231" s="996"/>
      <c r="O231" s="996"/>
      <c r="P231" s="996"/>
    </row>
    <row r="232" spans="2:18" s="217" customFormat="1" ht="27.75" customHeight="1" outlineLevel="1" x14ac:dyDescent="0.25">
      <c r="B232" s="1053"/>
      <c r="C232" s="1056" t="s">
        <v>737</v>
      </c>
      <c r="D232" s="1057"/>
      <c r="E232" s="1057"/>
      <c r="F232" s="1057"/>
      <c r="G232" s="1058"/>
      <c r="H232" s="1047"/>
      <c r="I232" s="1047"/>
      <c r="J232" s="1047"/>
      <c r="K232" s="1047"/>
      <c r="L232" s="955">
        <f>SUM(L226:M231)</f>
        <v>0</v>
      </c>
      <c r="M232" s="955"/>
      <c r="N232" s="1047"/>
      <c r="O232" s="1047"/>
      <c r="P232" s="1047"/>
    </row>
    <row r="233" spans="2:18" s="217" customFormat="1" ht="12" customHeight="1" outlineLevel="1" x14ac:dyDescent="0.25">
      <c r="B233" s="1053"/>
      <c r="C233" s="1015"/>
      <c r="D233" s="1016"/>
      <c r="E233" s="1016"/>
      <c r="F233" s="1016"/>
      <c r="G233" s="461"/>
      <c r="H233" s="1014"/>
      <c r="I233" s="1014"/>
      <c r="J233" s="1017"/>
      <c r="K233" s="1017"/>
      <c r="L233" s="1018"/>
      <c r="M233" s="1018"/>
      <c r="N233" s="1019"/>
      <c r="O233" s="1019"/>
      <c r="P233" s="1020"/>
    </row>
    <row r="234" spans="2:18" s="217" customFormat="1" ht="28.5" customHeight="1" outlineLevel="1" x14ac:dyDescent="0.25">
      <c r="B234" s="1053"/>
      <c r="C234" s="950" t="s">
        <v>738</v>
      </c>
      <c r="D234" s="951"/>
      <c r="E234" s="951"/>
      <c r="F234" s="1039"/>
      <c r="G234" s="1049"/>
      <c r="H234" s="1049"/>
      <c r="I234" s="1049"/>
      <c r="J234" s="1049"/>
      <c r="K234" s="1049"/>
      <c r="L234" s="1049"/>
      <c r="M234" s="1049"/>
      <c r="N234" s="1049"/>
      <c r="O234" s="1049"/>
      <c r="P234" s="1049"/>
    </row>
    <row r="235" spans="2:18" s="217" customFormat="1" ht="28.5" customHeight="1" outlineLevel="1" x14ac:dyDescent="0.25">
      <c r="B235" s="1053"/>
      <c r="C235" s="995"/>
      <c r="D235" s="995"/>
      <c r="E235" s="995"/>
      <c r="F235" s="995"/>
      <c r="G235" s="458"/>
      <c r="H235" s="996"/>
      <c r="I235" s="996"/>
      <c r="J235" s="997"/>
      <c r="K235" s="997"/>
      <c r="L235" s="998">
        <f t="shared" ref="L235:L240" si="54">+H235*J235</f>
        <v>0</v>
      </c>
      <c r="M235" s="998"/>
      <c r="N235" s="996"/>
      <c r="O235" s="996"/>
      <c r="P235" s="996"/>
    </row>
    <row r="236" spans="2:18" s="217" customFormat="1" ht="28.5" customHeight="1" outlineLevel="1" x14ac:dyDescent="0.25">
      <c r="B236" s="1053"/>
      <c r="C236" s="995"/>
      <c r="D236" s="995"/>
      <c r="E236" s="995"/>
      <c r="F236" s="995"/>
      <c r="G236" s="458"/>
      <c r="H236" s="996"/>
      <c r="I236" s="996"/>
      <c r="J236" s="997"/>
      <c r="K236" s="997"/>
      <c r="L236" s="998">
        <f t="shared" si="54"/>
        <v>0</v>
      </c>
      <c r="M236" s="998"/>
      <c r="N236" s="996"/>
      <c r="O236" s="996"/>
      <c r="P236" s="996"/>
    </row>
    <row r="237" spans="2:18" s="217" customFormat="1" ht="28.5" customHeight="1" outlineLevel="1" x14ac:dyDescent="0.25">
      <c r="B237" s="1053"/>
      <c r="C237" s="995"/>
      <c r="D237" s="995"/>
      <c r="E237" s="995"/>
      <c r="F237" s="995"/>
      <c r="G237" s="458"/>
      <c r="H237" s="996"/>
      <c r="I237" s="996"/>
      <c r="J237" s="997"/>
      <c r="K237" s="997"/>
      <c r="L237" s="998">
        <f t="shared" si="54"/>
        <v>0</v>
      </c>
      <c r="M237" s="998"/>
      <c r="N237" s="996"/>
      <c r="O237" s="996"/>
      <c r="P237" s="996"/>
      <c r="Q237" s="218"/>
      <c r="R237" s="218"/>
    </row>
    <row r="238" spans="2:18" s="217" customFormat="1" ht="28.5" customHeight="1" outlineLevel="1" x14ac:dyDescent="0.25">
      <c r="B238" s="1053"/>
      <c r="C238" s="995"/>
      <c r="D238" s="995"/>
      <c r="E238" s="995"/>
      <c r="F238" s="995"/>
      <c r="G238" s="458"/>
      <c r="H238" s="996"/>
      <c r="I238" s="996"/>
      <c r="J238" s="997"/>
      <c r="K238" s="997"/>
      <c r="L238" s="998">
        <f t="shared" si="54"/>
        <v>0</v>
      </c>
      <c r="M238" s="998"/>
      <c r="N238" s="996"/>
      <c r="O238" s="996"/>
      <c r="P238" s="996"/>
      <c r="Q238" s="218"/>
      <c r="R238" s="218"/>
    </row>
    <row r="239" spans="2:18" s="217" customFormat="1" ht="28.5" customHeight="1" outlineLevel="1" x14ac:dyDescent="0.25">
      <c r="B239" s="1053"/>
      <c r="C239" s="995"/>
      <c r="D239" s="995"/>
      <c r="E239" s="995"/>
      <c r="F239" s="995"/>
      <c r="G239" s="458"/>
      <c r="H239" s="996"/>
      <c r="I239" s="996"/>
      <c r="J239" s="997"/>
      <c r="K239" s="997"/>
      <c r="L239" s="998">
        <f t="shared" si="54"/>
        <v>0</v>
      </c>
      <c r="M239" s="998"/>
      <c r="N239" s="996"/>
      <c r="O239" s="996"/>
      <c r="P239" s="996"/>
      <c r="Q239" s="218"/>
      <c r="R239" s="218"/>
    </row>
    <row r="240" spans="2:18" s="217" customFormat="1" ht="28.5" customHeight="1" outlineLevel="1" x14ac:dyDescent="0.25">
      <c r="B240" s="1053"/>
      <c r="C240" s="995"/>
      <c r="D240" s="995"/>
      <c r="E240" s="995"/>
      <c r="F240" s="995"/>
      <c r="G240" s="458"/>
      <c r="H240" s="996"/>
      <c r="I240" s="996"/>
      <c r="J240" s="997"/>
      <c r="K240" s="997"/>
      <c r="L240" s="998">
        <f t="shared" si="54"/>
        <v>0</v>
      </c>
      <c r="M240" s="998"/>
      <c r="N240" s="996"/>
      <c r="O240" s="996"/>
      <c r="P240" s="996"/>
      <c r="Q240" s="218"/>
      <c r="R240" s="218"/>
    </row>
    <row r="241" spans="2:18" s="217" customFormat="1" ht="21.75" customHeight="1" outlineLevel="1" x14ac:dyDescent="0.25">
      <c r="B241" s="1053"/>
      <c r="C241" s="1056" t="s">
        <v>739</v>
      </c>
      <c r="D241" s="1057"/>
      <c r="E241" s="1057"/>
      <c r="F241" s="1057"/>
      <c r="G241" s="1058"/>
      <c r="H241" s="1047"/>
      <c r="I241" s="1047"/>
      <c r="J241" s="1047"/>
      <c r="K241" s="1047"/>
      <c r="L241" s="955">
        <f>SUM(L235:M240)</f>
        <v>0</v>
      </c>
      <c r="M241" s="955"/>
      <c r="N241" s="1054"/>
      <c r="O241" s="1054"/>
      <c r="P241" s="1054"/>
    </row>
    <row r="242" spans="2:18" s="217" customFormat="1" ht="12" customHeight="1" outlineLevel="1" x14ac:dyDescent="0.25">
      <c r="B242" s="1053"/>
      <c r="C242" s="1015"/>
      <c r="D242" s="1016"/>
      <c r="E242" s="1016"/>
      <c r="F242" s="1016"/>
      <c r="G242" s="461"/>
      <c r="H242" s="1014"/>
      <c r="I242" s="1014"/>
      <c r="J242" s="1017"/>
      <c r="K242" s="1017"/>
      <c r="L242" s="1018"/>
      <c r="M242" s="1018"/>
      <c r="N242" s="1019"/>
      <c r="O242" s="1019"/>
      <c r="P242" s="1020"/>
    </row>
    <row r="243" spans="2:18" s="217" customFormat="1" ht="27.75" customHeight="1" outlineLevel="1" x14ac:dyDescent="0.25">
      <c r="B243" s="1053"/>
      <c r="C243" s="950" t="s">
        <v>736</v>
      </c>
      <c r="D243" s="951"/>
      <c r="E243" s="951"/>
      <c r="F243" s="1039"/>
      <c r="G243" s="1049"/>
      <c r="H243" s="1049"/>
      <c r="I243" s="1049"/>
      <c r="J243" s="1049"/>
      <c r="K243" s="1049"/>
      <c r="L243" s="1049"/>
      <c r="M243" s="1049"/>
      <c r="N243" s="1049"/>
      <c r="O243" s="1049"/>
      <c r="P243" s="1049"/>
      <c r="Q243" s="218"/>
      <c r="R243" s="218"/>
    </row>
    <row r="244" spans="2:18" s="217" customFormat="1" ht="27.75" customHeight="1" outlineLevel="1" x14ac:dyDescent="0.25">
      <c r="B244" s="1053"/>
      <c r="C244" s="995"/>
      <c r="D244" s="995"/>
      <c r="E244" s="995"/>
      <c r="F244" s="995"/>
      <c r="G244" s="458"/>
      <c r="H244" s="996"/>
      <c r="I244" s="996"/>
      <c r="J244" s="997"/>
      <c r="K244" s="997"/>
      <c r="L244" s="998">
        <f t="shared" ref="L244:L249" si="55">+H244*J244</f>
        <v>0</v>
      </c>
      <c r="M244" s="998"/>
      <c r="N244" s="996"/>
      <c r="O244" s="996"/>
      <c r="P244" s="996"/>
      <c r="Q244" s="218"/>
      <c r="R244" s="218"/>
    </row>
    <row r="245" spans="2:18" s="217" customFormat="1" ht="27.75" customHeight="1" outlineLevel="1" x14ac:dyDescent="0.25">
      <c r="B245" s="1053"/>
      <c r="C245" s="995"/>
      <c r="D245" s="995"/>
      <c r="E245" s="995"/>
      <c r="F245" s="995"/>
      <c r="G245" s="458"/>
      <c r="H245" s="996"/>
      <c r="I245" s="996"/>
      <c r="J245" s="997"/>
      <c r="K245" s="997"/>
      <c r="L245" s="998">
        <f t="shared" si="55"/>
        <v>0</v>
      </c>
      <c r="M245" s="998"/>
      <c r="N245" s="996"/>
      <c r="O245" s="996"/>
      <c r="P245" s="996"/>
      <c r="Q245" s="218"/>
      <c r="R245" s="218"/>
    </row>
    <row r="246" spans="2:18" s="217" customFormat="1" ht="27.75" customHeight="1" outlineLevel="1" x14ac:dyDescent="0.25">
      <c r="B246" s="1053"/>
      <c r="C246" s="995"/>
      <c r="D246" s="995"/>
      <c r="E246" s="995"/>
      <c r="F246" s="995"/>
      <c r="G246" s="458"/>
      <c r="H246" s="996"/>
      <c r="I246" s="996"/>
      <c r="J246" s="997"/>
      <c r="K246" s="997"/>
      <c r="L246" s="998">
        <f t="shared" si="55"/>
        <v>0</v>
      </c>
      <c r="M246" s="998"/>
      <c r="N246" s="996"/>
      <c r="O246" s="996"/>
      <c r="P246" s="996"/>
      <c r="Q246" s="218"/>
      <c r="R246" s="218"/>
    </row>
    <row r="247" spans="2:18" s="217" customFormat="1" ht="27.75" customHeight="1" outlineLevel="1" x14ac:dyDescent="0.25">
      <c r="B247" s="1053"/>
      <c r="C247" s="995"/>
      <c r="D247" s="995"/>
      <c r="E247" s="995"/>
      <c r="F247" s="995"/>
      <c r="G247" s="458"/>
      <c r="H247" s="996"/>
      <c r="I247" s="996"/>
      <c r="J247" s="997"/>
      <c r="K247" s="997"/>
      <c r="L247" s="998">
        <f t="shared" si="55"/>
        <v>0</v>
      </c>
      <c r="M247" s="998"/>
      <c r="N247" s="996"/>
      <c r="O247" s="996"/>
      <c r="P247" s="996"/>
      <c r="Q247" s="218"/>
      <c r="R247" s="218"/>
    </row>
    <row r="248" spans="2:18" s="217" customFormat="1" ht="27.75" customHeight="1" outlineLevel="1" x14ac:dyDescent="0.25">
      <c r="B248" s="1053"/>
      <c r="C248" s="995"/>
      <c r="D248" s="995"/>
      <c r="E248" s="995"/>
      <c r="F248" s="995"/>
      <c r="G248" s="458"/>
      <c r="H248" s="996"/>
      <c r="I248" s="996"/>
      <c r="J248" s="997"/>
      <c r="K248" s="997"/>
      <c r="L248" s="998">
        <f t="shared" si="55"/>
        <v>0</v>
      </c>
      <c r="M248" s="998"/>
      <c r="N248" s="996"/>
      <c r="O248" s="996"/>
      <c r="P248" s="996"/>
      <c r="Q248" s="218"/>
      <c r="R248" s="218"/>
    </row>
    <row r="249" spans="2:18" s="217" customFormat="1" ht="27.75" customHeight="1" outlineLevel="1" x14ac:dyDescent="0.25">
      <c r="B249" s="1053"/>
      <c r="C249" s="995"/>
      <c r="D249" s="995"/>
      <c r="E249" s="995"/>
      <c r="F249" s="995"/>
      <c r="G249" s="458"/>
      <c r="H249" s="996"/>
      <c r="I249" s="996"/>
      <c r="J249" s="997"/>
      <c r="K249" s="997"/>
      <c r="L249" s="998">
        <f t="shared" si="55"/>
        <v>0</v>
      </c>
      <c r="M249" s="998"/>
      <c r="N249" s="996"/>
      <c r="O249" s="996"/>
      <c r="P249" s="996"/>
      <c r="Q249" s="218"/>
      <c r="R249" s="218"/>
    </row>
    <row r="250" spans="2:18" s="217" customFormat="1" ht="27.75" customHeight="1" outlineLevel="1" x14ac:dyDescent="0.25">
      <c r="B250" s="1053"/>
      <c r="C250" s="1056" t="s">
        <v>740</v>
      </c>
      <c r="D250" s="1057"/>
      <c r="E250" s="1057"/>
      <c r="F250" s="1057"/>
      <c r="G250" s="1058"/>
      <c r="H250" s="1047"/>
      <c r="I250" s="1047"/>
      <c r="J250" s="1047"/>
      <c r="K250" s="1047"/>
      <c r="L250" s="955">
        <f>SUM(L241:M249)</f>
        <v>0</v>
      </c>
      <c r="M250" s="955"/>
      <c r="N250" s="996"/>
      <c r="O250" s="996"/>
      <c r="P250" s="996"/>
    </row>
    <row r="251" spans="2:18" s="217" customFormat="1" ht="48" customHeight="1" outlineLevel="1" x14ac:dyDescent="0.25">
      <c r="B251" s="1053"/>
      <c r="C251" s="957" t="s">
        <v>897</v>
      </c>
      <c r="D251" s="958"/>
      <c r="E251" s="958"/>
      <c r="F251" s="958"/>
      <c r="G251" s="959"/>
      <c r="H251" s="1043"/>
      <c r="I251" s="1043"/>
      <c r="J251" s="1043"/>
      <c r="K251" s="1043"/>
      <c r="L251" s="948">
        <f>+L241+L232+L223+L214+L250</f>
        <v>0</v>
      </c>
      <c r="M251" s="949"/>
      <c r="N251" s="1019"/>
      <c r="O251" s="1019"/>
      <c r="P251" s="1020"/>
    </row>
    <row r="252" spans="2:18" s="217" customFormat="1" ht="29.25" customHeight="1" outlineLevel="1" x14ac:dyDescent="0.25">
      <c r="B252" s="1053"/>
      <c r="C252" s="952" t="s">
        <v>898</v>
      </c>
      <c r="D252" s="953"/>
      <c r="E252" s="953"/>
      <c r="F252" s="953"/>
      <c r="G252" s="954"/>
      <c r="H252" s="487"/>
      <c r="I252" s="487"/>
      <c r="J252" s="488"/>
      <c r="K252" s="488"/>
      <c r="L252" s="489"/>
      <c r="M252" s="489"/>
      <c r="N252" s="490"/>
      <c r="O252" s="490"/>
      <c r="P252" s="491"/>
    </row>
    <row r="253" spans="2:18" s="217" customFormat="1" ht="12" customHeight="1" outlineLevel="1" x14ac:dyDescent="0.25">
      <c r="B253" s="1053"/>
      <c r="C253" s="485"/>
      <c r="D253" s="486"/>
      <c r="E253" s="486"/>
      <c r="F253" s="486"/>
      <c r="G253" s="484"/>
      <c r="H253" s="487"/>
      <c r="I253" s="487"/>
      <c r="J253" s="488"/>
      <c r="K253" s="488"/>
      <c r="L253" s="955"/>
      <c r="M253" s="955"/>
      <c r="N253" s="490"/>
      <c r="O253" s="490"/>
      <c r="P253" s="491"/>
    </row>
    <row r="254" spans="2:18" s="217" customFormat="1" ht="12" customHeight="1" outlineLevel="1" x14ac:dyDescent="0.25">
      <c r="B254" s="1053"/>
      <c r="C254" s="485"/>
      <c r="D254" s="486"/>
      <c r="E254" s="486"/>
      <c r="F254" s="486"/>
      <c r="G254" s="484"/>
      <c r="H254" s="487"/>
      <c r="I254" s="487"/>
      <c r="J254" s="488"/>
      <c r="K254" s="488"/>
      <c r="L254" s="955"/>
      <c r="M254" s="955"/>
      <c r="N254" s="490"/>
      <c r="O254" s="490"/>
      <c r="P254" s="491"/>
    </row>
    <row r="255" spans="2:18" s="217" customFormat="1" ht="12" customHeight="1" outlineLevel="1" x14ac:dyDescent="0.25">
      <c r="B255" s="1053"/>
      <c r="C255" s="485"/>
      <c r="D255" s="486"/>
      <c r="E255" s="486"/>
      <c r="F255" s="486"/>
      <c r="G255" s="484"/>
      <c r="H255" s="487"/>
      <c r="I255" s="487"/>
      <c r="J255" s="488"/>
      <c r="K255" s="488"/>
      <c r="L255" s="955"/>
      <c r="M255" s="955"/>
      <c r="N255" s="490"/>
      <c r="O255" s="490"/>
      <c r="P255" s="491"/>
    </row>
    <row r="256" spans="2:18" s="217" customFormat="1" ht="12" customHeight="1" outlineLevel="1" x14ac:dyDescent="0.25">
      <c r="B256" s="1053"/>
      <c r="C256" s="485"/>
      <c r="D256" s="486"/>
      <c r="E256" s="486"/>
      <c r="F256" s="486"/>
      <c r="G256" s="484"/>
      <c r="H256" s="487"/>
      <c r="I256" s="487"/>
      <c r="J256" s="488"/>
      <c r="K256" s="488"/>
      <c r="L256" s="955"/>
      <c r="M256" s="955"/>
      <c r="N256" s="490"/>
      <c r="O256" s="490"/>
      <c r="P256" s="491"/>
    </row>
    <row r="257" spans="2:26" s="217" customFormat="1" ht="21.75" customHeight="1" outlineLevel="1" x14ac:dyDescent="0.25">
      <c r="B257" s="1053"/>
      <c r="C257" s="952" t="s">
        <v>900</v>
      </c>
      <c r="D257" s="953"/>
      <c r="E257" s="953"/>
      <c r="F257" s="953"/>
      <c r="G257" s="954"/>
      <c r="H257" s="487"/>
      <c r="I257" s="487"/>
      <c r="J257" s="488"/>
      <c r="K257" s="488"/>
      <c r="L257" s="956">
        <f>SUM(L253:M256)</f>
        <v>0</v>
      </c>
      <c r="M257" s="956"/>
      <c r="N257" s="490"/>
      <c r="O257" s="490"/>
      <c r="P257" s="491"/>
    </row>
    <row r="258" spans="2:26" s="217" customFormat="1" ht="42" customHeight="1" outlineLevel="1" x14ac:dyDescent="0.25">
      <c r="B258" s="1053"/>
      <c r="C258" s="957" t="s">
        <v>899</v>
      </c>
      <c r="D258" s="958"/>
      <c r="E258" s="958"/>
      <c r="F258" s="958"/>
      <c r="G258" s="959"/>
      <c r="H258" s="487"/>
      <c r="I258" s="487"/>
      <c r="J258" s="488"/>
      <c r="K258" s="488"/>
      <c r="L258" s="948">
        <f>L251+L257</f>
        <v>0</v>
      </c>
      <c r="M258" s="949"/>
      <c r="N258" s="490"/>
      <c r="O258" s="490"/>
      <c r="P258" s="491"/>
    </row>
    <row r="259" spans="2:26" s="217" customFormat="1" ht="12" customHeight="1" outlineLevel="1" x14ac:dyDescent="0.25">
      <c r="B259" s="1053"/>
      <c r="C259" s="485"/>
      <c r="D259" s="486"/>
      <c r="E259" s="486"/>
      <c r="F259" s="486"/>
      <c r="G259" s="487"/>
      <c r="H259" s="487"/>
      <c r="I259" s="487"/>
      <c r="J259" s="488"/>
      <c r="K259" s="488"/>
      <c r="L259" s="489"/>
      <c r="M259" s="489"/>
      <c r="N259" s="490"/>
      <c r="O259" s="490"/>
      <c r="P259" s="491"/>
    </row>
    <row r="260" spans="2:26" s="217" customFormat="1" ht="16.5" customHeight="1" outlineLevel="1" x14ac:dyDescent="0.25">
      <c r="C260" s="260"/>
      <c r="D260" s="261"/>
      <c r="E260" s="261"/>
      <c r="F260" s="261"/>
      <c r="G260" s="261"/>
      <c r="H260" s="261"/>
      <c r="I260" s="261"/>
      <c r="J260" s="261"/>
      <c r="K260" s="261"/>
      <c r="L260" s="261"/>
      <c r="M260" s="262"/>
      <c r="N260" s="261"/>
      <c r="O260" s="263"/>
      <c r="P260" s="263"/>
      <c r="Q260" s="263"/>
      <c r="R260" s="218"/>
      <c r="S260" s="218"/>
    </row>
    <row r="261" spans="2:26" s="217" customFormat="1" ht="16.5" customHeight="1" outlineLevel="1" x14ac:dyDescent="0.25">
      <c r="C261" s="260"/>
      <c r="D261" s="261"/>
      <c r="E261" s="261"/>
      <c r="F261" s="261"/>
      <c r="G261" s="261"/>
      <c r="H261" s="261"/>
      <c r="I261" s="261"/>
      <c r="J261" s="261"/>
      <c r="K261" s="261"/>
      <c r="L261" s="261"/>
      <c r="M261" s="262"/>
      <c r="N261" s="261"/>
      <c r="O261" s="263"/>
      <c r="P261" s="263"/>
      <c r="Q261" s="263"/>
      <c r="R261" s="218"/>
      <c r="S261" s="218"/>
    </row>
    <row r="262" spans="2:26" s="217" customFormat="1" ht="26.25" customHeight="1" outlineLevel="1" x14ac:dyDescent="0.25">
      <c r="C262" s="260"/>
      <c r="D262" s="261"/>
      <c r="E262" s="261"/>
      <c r="F262" s="261"/>
      <c r="G262" s="261"/>
      <c r="H262" s="261"/>
      <c r="I262" s="261"/>
      <c r="J262" s="261"/>
      <c r="K262" s="261"/>
      <c r="L262" s="261"/>
      <c r="M262" s="262"/>
      <c r="N262" s="261"/>
      <c r="O262" s="263"/>
      <c r="P262" s="263"/>
      <c r="Q262" s="263"/>
      <c r="R262" s="218"/>
      <c r="S262" s="218"/>
    </row>
    <row r="263" spans="2:26" s="217" customFormat="1" ht="32.25" customHeight="1" outlineLevel="1" x14ac:dyDescent="0.25">
      <c r="B263" s="1041" t="s">
        <v>748</v>
      </c>
      <c r="C263" s="1041"/>
      <c r="D263" s="1041"/>
      <c r="E263" s="1041"/>
      <c r="F263" s="1041"/>
      <c r="G263" s="1041"/>
      <c r="H263" s="1041"/>
      <c r="I263" s="1041"/>
      <c r="J263" s="1041"/>
      <c r="K263" s="1041"/>
      <c r="L263" s="1041"/>
      <c r="M263" s="1041"/>
      <c r="N263" s="1041"/>
      <c r="O263" s="1041"/>
      <c r="P263" s="1041"/>
      <c r="Q263" s="263"/>
      <c r="R263" s="218"/>
      <c r="S263" s="218"/>
    </row>
    <row r="264" spans="2:26" s="217" customFormat="1" ht="18.75" outlineLevel="1" x14ac:dyDescent="0.3">
      <c r="D264" s="264"/>
      <c r="E264" s="218"/>
      <c r="F264" s="218"/>
      <c r="G264" s="218"/>
      <c r="H264" s="218"/>
      <c r="I264" s="218"/>
      <c r="J264" s="218"/>
      <c r="K264" s="218"/>
      <c r="L264" s="218"/>
      <c r="M264" s="218"/>
      <c r="N264" s="218"/>
      <c r="O264" s="218"/>
      <c r="P264" s="218"/>
      <c r="Q264" s="218"/>
      <c r="R264" s="218"/>
    </row>
    <row r="265" spans="2:26" s="217" customFormat="1" ht="24.75" customHeight="1" outlineLevel="1" x14ac:dyDescent="0.25">
      <c r="B265" s="1010" t="s">
        <v>745</v>
      </c>
      <c r="C265" s="1010"/>
      <c r="D265" s="1010"/>
      <c r="E265" s="1010"/>
      <c r="F265" s="1010"/>
      <c r="G265" s="1010"/>
      <c r="H265" s="1010"/>
      <c r="I265" s="1010"/>
      <c r="J265" s="1010"/>
      <c r="K265" s="1010"/>
      <c r="L265" s="1010"/>
      <c r="M265" s="1010"/>
      <c r="N265" s="1010"/>
      <c r="O265" s="1010"/>
      <c r="P265" s="1010"/>
      <c r="Q265" s="1010"/>
      <c r="R265" s="1010"/>
      <c r="S265" s="1010"/>
      <c r="T265" s="1010"/>
      <c r="U265" s="1010"/>
    </row>
    <row r="266" spans="2:26" s="217" customFormat="1" ht="26.25" customHeight="1" outlineLevel="1" x14ac:dyDescent="0.25">
      <c r="B266" s="1010" t="s">
        <v>54</v>
      </c>
      <c r="C266" s="1010"/>
      <c r="D266" s="1010" t="s">
        <v>205</v>
      </c>
      <c r="E266" s="1010"/>
      <c r="F266" s="1010"/>
      <c r="G266" s="1046" t="s">
        <v>58</v>
      </c>
      <c r="H266" s="1046" t="s">
        <v>204</v>
      </c>
      <c r="I266" s="1046" t="s">
        <v>55</v>
      </c>
      <c r="J266" s="1046" t="s">
        <v>56</v>
      </c>
      <c r="K266" s="1010" t="s">
        <v>264</v>
      </c>
      <c r="L266" s="1010"/>
      <c r="M266" s="1010"/>
      <c r="N266" s="1010"/>
      <c r="O266" s="1010"/>
      <c r="P266" s="1010"/>
      <c r="Q266" s="1010"/>
      <c r="R266" s="1010"/>
      <c r="S266" s="1010"/>
      <c r="T266" s="1010"/>
      <c r="U266" s="1010"/>
    </row>
    <row r="267" spans="2:26" s="217" customFormat="1" ht="19.5" customHeight="1" outlineLevel="1" x14ac:dyDescent="0.25">
      <c r="B267" s="1010"/>
      <c r="C267" s="1010"/>
      <c r="D267" s="1010"/>
      <c r="E267" s="1010"/>
      <c r="F267" s="1010"/>
      <c r="G267" s="1046"/>
      <c r="H267" s="1046"/>
      <c r="I267" s="1046"/>
      <c r="J267" s="1046"/>
      <c r="K267" s="440">
        <v>0</v>
      </c>
      <c r="L267" s="440">
        <v>1</v>
      </c>
      <c r="M267" s="440">
        <v>2</v>
      </c>
      <c r="N267" s="440">
        <v>3</v>
      </c>
      <c r="O267" s="440">
        <v>4</v>
      </c>
      <c r="P267" s="440">
        <v>5</v>
      </c>
      <c r="Q267" s="440">
        <v>6</v>
      </c>
      <c r="R267" s="440">
        <v>7</v>
      </c>
      <c r="S267" s="440">
        <v>8</v>
      </c>
      <c r="T267" s="440">
        <v>9</v>
      </c>
      <c r="U267" s="440">
        <v>10</v>
      </c>
      <c r="V267" s="225"/>
      <c r="W267" s="225"/>
    </row>
    <row r="268" spans="2:26" s="217" customFormat="1" ht="34.5" customHeight="1" outlineLevel="1" x14ac:dyDescent="0.25">
      <c r="B268" s="1007" t="s">
        <v>757</v>
      </c>
      <c r="C268" s="1007"/>
      <c r="D268" s="1007" t="s">
        <v>732</v>
      </c>
      <c r="E268" s="1007"/>
      <c r="F268" s="1007"/>
      <c r="G268" s="1045">
        <f>+G207</f>
        <v>0</v>
      </c>
      <c r="H268" s="1044"/>
      <c r="I268" s="1044"/>
      <c r="J268" s="1044"/>
      <c r="K268" s="1044"/>
      <c r="L268" s="1044"/>
      <c r="M268" s="1044"/>
      <c r="N268" s="1044"/>
      <c r="O268" s="1044"/>
      <c r="P268" s="1044"/>
      <c r="Q268" s="1044"/>
      <c r="R268" s="1044"/>
      <c r="S268" s="1044"/>
      <c r="T268" s="1044"/>
      <c r="U268" s="1044"/>
      <c r="V268" s="225"/>
      <c r="W268" s="225"/>
      <c r="X268" s="1025" t="s">
        <v>646</v>
      </c>
      <c r="Y268" s="1026"/>
      <c r="Z268" s="1026"/>
    </row>
    <row r="269" spans="2:26" s="217" customFormat="1" ht="34.5" customHeight="1" outlineLevel="1" x14ac:dyDescent="0.25">
      <c r="B269" s="1007"/>
      <c r="C269" s="1007"/>
      <c r="D269" s="999"/>
      <c r="E269" s="999"/>
      <c r="F269" s="999"/>
      <c r="G269" s="462"/>
      <c r="H269" s="462"/>
      <c r="I269" s="466"/>
      <c r="J269" s="467">
        <f>+H269*I269</f>
        <v>0</v>
      </c>
      <c r="K269" s="468"/>
      <c r="L269" s="468"/>
      <c r="M269" s="468"/>
      <c r="N269" s="468"/>
      <c r="O269" s="468"/>
      <c r="P269" s="468"/>
      <c r="Q269" s="468"/>
      <c r="R269" s="468"/>
      <c r="S269" s="468"/>
      <c r="T269" s="468"/>
      <c r="U269" s="468"/>
      <c r="V269" s="225"/>
      <c r="W269" s="225"/>
      <c r="X269" s="1025"/>
      <c r="Y269" s="1026"/>
      <c r="Z269" s="1026"/>
    </row>
    <row r="270" spans="2:26" s="217" customFormat="1" ht="34.5" customHeight="1" outlineLevel="1" x14ac:dyDescent="0.25">
      <c r="B270" s="1007"/>
      <c r="C270" s="1007"/>
      <c r="D270" s="999"/>
      <c r="E270" s="999"/>
      <c r="F270" s="999"/>
      <c r="G270" s="462"/>
      <c r="H270" s="462"/>
      <c r="I270" s="466"/>
      <c r="J270" s="467">
        <f t="shared" ref="J270" si="56">+H270*I270</f>
        <v>0</v>
      </c>
      <c r="K270" s="468"/>
      <c r="L270" s="468"/>
      <c r="M270" s="468"/>
      <c r="N270" s="468"/>
      <c r="O270" s="468"/>
      <c r="P270" s="468"/>
      <c r="Q270" s="468"/>
      <c r="R270" s="468"/>
      <c r="S270" s="468"/>
      <c r="T270" s="468"/>
      <c r="U270" s="468"/>
      <c r="V270" s="225"/>
      <c r="W270" s="225"/>
      <c r="X270" s="1025"/>
      <c r="Y270" s="1026"/>
      <c r="Z270" s="1026"/>
    </row>
    <row r="271" spans="2:26" s="217" customFormat="1" ht="34.5" customHeight="1" outlineLevel="1" x14ac:dyDescent="0.25">
      <c r="B271" s="1007"/>
      <c r="C271" s="1007"/>
      <c r="D271" s="999"/>
      <c r="E271" s="999"/>
      <c r="F271" s="999"/>
      <c r="G271" s="462"/>
      <c r="H271" s="462"/>
      <c r="I271" s="466"/>
      <c r="J271" s="467">
        <f>+H271*I271</f>
        <v>0</v>
      </c>
      <c r="K271" s="468"/>
      <c r="L271" s="468"/>
      <c r="M271" s="468"/>
      <c r="N271" s="468"/>
      <c r="O271" s="468"/>
      <c r="P271" s="468"/>
      <c r="Q271" s="468"/>
      <c r="R271" s="468"/>
      <c r="S271" s="468"/>
      <c r="T271" s="468"/>
      <c r="U271" s="468"/>
      <c r="V271" s="225"/>
      <c r="W271" s="225"/>
      <c r="X271" s="1026"/>
      <c r="Y271" s="1026"/>
      <c r="Z271" s="1026"/>
    </row>
    <row r="272" spans="2:26" s="217" customFormat="1" ht="34.5" customHeight="1" outlineLevel="1" x14ac:dyDescent="0.25">
      <c r="B272" s="1007"/>
      <c r="C272" s="1007"/>
      <c r="D272" s="999"/>
      <c r="E272" s="999"/>
      <c r="F272" s="999"/>
      <c r="G272" s="462"/>
      <c r="H272" s="462"/>
      <c r="I272" s="466"/>
      <c r="J272" s="467">
        <f>+H272*I272</f>
        <v>0</v>
      </c>
      <c r="K272" s="468"/>
      <c r="L272" s="468"/>
      <c r="M272" s="468"/>
      <c r="N272" s="468"/>
      <c r="O272" s="468"/>
      <c r="P272" s="468"/>
      <c r="Q272" s="468"/>
      <c r="R272" s="468"/>
      <c r="S272" s="468"/>
      <c r="T272" s="468"/>
      <c r="U272" s="468"/>
      <c r="V272" s="225"/>
      <c r="W272" s="225"/>
      <c r="X272" s="1026"/>
      <c r="Y272" s="1026"/>
      <c r="Z272" s="1026"/>
    </row>
    <row r="273" spans="2:26" s="217" customFormat="1" ht="34.5" customHeight="1" outlineLevel="1" x14ac:dyDescent="0.25">
      <c r="B273" s="1007"/>
      <c r="C273" s="1007"/>
      <c r="D273" s="999"/>
      <c r="E273" s="999"/>
      <c r="F273" s="999"/>
      <c r="G273" s="462"/>
      <c r="H273" s="462"/>
      <c r="I273" s="466"/>
      <c r="J273" s="467">
        <f t="shared" ref="J273" si="57">+H273*I273</f>
        <v>0</v>
      </c>
      <c r="K273" s="468"/>
      <c r="L273" s="468"/>
      <c r="M273" s="468"/>
      <c r="N273" s="468"/>
      <c r="O273" s="468"/>
      <c r="P273" s="468"/>
      <c r="Q273" s="468"/>
      <c r="R273" s="468"/>
      <c r="S273" s="468"/>
      <c r="T273" s="468"/>
      <c r="U273" s="468"/>
      <c r="V273" s="225"/>
      <c r="W273" s="225"/>
      <c r="X273" s="1026"/>
      <c r="Y273" s="1026"/>
      <c r="Z273" s="1026"/>
    </row>
    <row r="274" spans="2:26" s="259" customFormat="1" ht="34.5" customHeight="1" outlineLevel="1" x14ac:dyDescent="0.25">
      <c r="B274" s="1007"/>
      <c r="C274" s="1007"/>
      <c r="D274" s="1008" t="s">
        <v>506</v>
      </c>
      <c r="E274" s="1008"/>
      <c r="F274" s="1008"/>
      <c r="G274" s="1008"/>
      <c r="H274" s="1008"/>
      <c r="I274" s="1008"/>
      <c r="J274" s="469">
        <f>SUM(J269:J273)</f>
        <v>0</v>
      </c>
      <c r="K274" s="469">
        <f>SUM(K269:K273)</f>
        <v>0</v>
      </c>
      <c r="L274" s="469">
        <f t="shared" ref="L274:U274" si="58">SUM(L269:L273)</f>
        <v>0</v>
      </c>
      <c r="M274" s="469">
        <f t="shared" si="58"/>
        <v>0</v>
      </c>
      <c r="N274" s="469">
        <f t="shared" si="58"/>
        <v>0</v>
      </c>
      <c r="O274" s="469">
        <f t="shared" si="58"/>
        <v>0</v>
      </c>
      <c r="P274" s="469">
        <f t="shared" si="58"/>
        <v>0</v>
      </c>
      <c r="Q274" s="469">
        <f t="shared" si="58"/>
        <v>0</v>
      </c>
      <c r="R274" s="469">
        <f t="shared" si="58"/>
        <v>0</v>
      </c>
      <c r="S274" s="469">
        <f t="shared" si="58"/>
        <v>0</v>
      </c>
      <c r="T274" s="469">
        <f t="shared" si="58"/>
        <v>0</v>
      </c>
      <c r="U274" s="469">
        <f t="shared" si="58"/>
        <v>0</v>
      </c>
      <c r="V274" s="463"/>
      <c r="W274" s="463"/>
      <c r="X274" s="1026"/>
      <c r="Y274" s="1026"/>
      <c r="Z274" s="1026"/>
    </row>
    <row r="275" spans="2:26" s="259" customFormat="1" ht="15.75" customHeight="1" outlineLevel="1" x14ac:dyDescent="0.25">
      <c r="B275" s="1007"/>
      <c r="C275" s="1007"/>
      <c r="D275" s="1006"/>
      <c r="E275" s="991"/>
      <c r="F275" s="991"/>
      <c r="G275" s="991"/>
      <c r="H275" s="991"/>
      <c r="I275" s="991"/>
      <c r="J275" s="991"/>
      <c r="K275" s="991"/>
      <c r="L275" s="991"/>
      <c r="M275" s="991"/>
      <c r="N275" s="991"/>
      <c r="O275" s="991"/>
      <c r="P275" s="991"/>
      <c r="Q275" s="991"/>
      <c r="R275" s="991"/>
      <c r="S275" s="991"/>
      <c r="T275" s="991"/>
      <c r="U275" s="992"/>
      <c r="V275" s="463"/>
      <c r="W275" s="463"/>
      <c r="X275" s="1026"/>
      <c r="Y275" s="1026"/>
      <c r="Z275" s="1026"/>
    </row>
    <row r="276" spans="2:26" s="217" customFormat="1" ht="34.5" customHeight="1" outlineLevel="1" x14ac:dyDescent="0.25">
      <c r="B276" s="1007"/>
      <c r="C276" s="1007"/>
      <c r="D276" s="1007" t="s">
        <v>733</v>
      </c>
      <c r="E276" s="1007"/>
      <c r="F276" s="1007"/>
      <c r="G276" s="1044">
        <f>+G216:P216</f>
        <v>0</v>
      </c>
      <c r="H276" s="1044"/>
      <c r="I276" s="1044"/>
      <c r="J276" s="1044"/>
      <c r="K276" s="1044"/>
      <c r="L276" s="1044"/>
      <c r="M276" s="1044"/>
      <c r="N276" s="1044"/>
      <c r="O276" s="1044"/>
      <c r="P276" s="1044"/>
      <c r="Q276" s="1044"/>
      <c r="R276" s="1044"/>
      <c r="S276" s="1044"/>
      <c r="T276" s="1044"/>
      <c r="U276" s="1044"/>
      <c r="V276" s="225"/>
      <c r="W276" s="225"/>
      <c r="X276" s="1026"/>
      <c r="Y276" s="1026"/>
      <c r="Z276" s="1026"/>
    </row>
    <row r="277" spans="2:26" s="217" customFormat="1" ht="34.5" customHeight="1" outlineLevel="1" x14ac:dyDescent="0.25">
      <c r="B277" s="1007"/>
      <c r="C277" s="1007"/>
      <c r="D277" s="999"/>
      <c r="E277" s="999"/>
      <c r="F277" s="999"/>
      <c r="G277" s="462"/>
      <c r="H277" s="462"/>
      <c r="I277" s="466"/>
      <c r="J277" s="467">
        <f>+H277*I277</f>
        <v>0</v>
      </c>
      <c r="K277" s="468"/>
      <c r="L277" s="468"/>
      <c r="M277" s="468"/>
      <c r="N277" s="468"/>
      <c r="O277" s="468"/>
      <c r="P277" s="468"/>
      <c r="Q277" s="468"/>
      <c r="R277" s="468"/>
      <c r="S277" s="468"/>
      <c r="T277" s="468"/>
      <c r="U277" s="468"/>
      <c r="V277" s="225"/>
      <c r="W277" s="225"/>
      <c r="X277" s="444"/>
      <c r="Y277" s="444"/>
      <c r="Z277" s="444"/>
    </row>
    <row r="278" spans="2:26" s="217" customFormat="1" ht="34.5" customHeight="1" outlineLevel="1" x14ac:dyDescent="0.25">
      <c r="B278" s="1007"/>
      <c r="C278" s="1007"/>
      <c r="D278" s="999"/>
      <c r="E278" s="999"/>
      <c r="F278" s="999"/>
      <c r="G278" s="462"/>
      <c r="H278" s="462"/>
      <c r="I278" s="466"/>
      <c r="J278" s="467">
        <f t="shared" ref="J278" si="59">+H278*I278</f>
        <v>0</v>
      </c>
      <c r="K278" s="468"/>
      <c r="L278" s="468"/>
      <c r="M278" s="468"/>
      <c r="N278" s="468"/>
      <c r="O278" s="468"/>
      <c r="P278" s="468"/>
      <c r="Q278" s="468"/>
      <c r="R278" s="468"/>
      <c r="S278" s="468"/>
      <c r="T278" s="468"/>
      <c r="U278" s="468"/>
      <c r="V278" s="225"/>
      <c r="W278" s="225"/>
      <c r="X278" s="444"/>
      <c r="Y278" s="444"/>
      <c r="Z278" s="444"/>
    </row>
    <row r="279" spans="2:26" s="217" customFormat="1" ht="34.5" customHeight="1" outlineLevel="1" x14ac:dyDescent="0.25">
      <c r="B279" s="1007"/>
      <c r="C279" s="1007"/>
      <c r="D279" s="999"/>
      <c r="E279" s="999"/>
      <c r="F279" s="999"/>
      <c r="G279" s="462"/>
      <c r="H279" s="462"/>
      <c r="I279" s="466"/>
      <c r="J279" s="467">
        <f>+H279*I279</f>
        <v>0</v>
      </c>
      <c r="K279" s="468"/>
      <c r="L279" s="468"/>
      <c r="M279" s="468"/>
      <c r="N279" s="468"/>
      <c r="O279" s="468"/>
      <c r="P279" s="468"/>
      <c r="Q279" s="468"/>
      <c r="R279" s="468"/>
      <c r="S279" s="468"/>
      <c r="T279" s="468"/>
      <c r="U279" s="468"/>
      <c r="V279" s="225"/>
      <c r="W279" s="225"/>
    </row>
    <row r="280" spans="2:26" s="217" customFormat="1" ht="34.5" customHeight="1" outlineLevel="1" x14ac:dyDescent="0.25">
      <c r="B280" s="1007"/>
      <c r="C280" s="1007"/>
      <c r="D280" s="999"/>
      <c r="E280" s="999"/>
      <c r="F280" s="999"/>
      <c r="G280" s="462"/>
      <c r="H280" s="462"/>
      <c r="I280" s="466"/>
      <c r="J280" s="467">
        <f>+H280*I280</f>
        <v>0</v>
      </c>
      <c r="K280" s="468"/>
      <c r="L280" s="468"/>
      <c r="M280" s="468"/>
      <c r="N280" s="468"/>
      <c r="O280" s="468"/>
      <c r="P280" s="468"/>
      <c r="Q280" s="468"/>
      <c r="R280" s="468"/>
      <c r="S280" s="468"/>
      <c r="T280" s="468"/>
      <c r="U280" s="468"/>
      <c r="V280" s="225"/>
      <c r="W280" s="225"/>
    </row>
    <row r="281" spans="2:26" s="217" customFormat="1" ht="34.5" customHeight="1" outlineLevel="1" x14ac:dyDescent="0.25">
      <c r="B281" s="1007"/>
      <c r="C281" s="1007"/>
      <c r="D281" s="999"/>
      <c r="E281" s="999"/>
      <c r="F281" s="999"/>
      <c r="G281" s="462"/>
      <c r="H281" s="462"/>
      <c r="I281" s="466"/>
      <c r="J281" s="467">
        <f t="shared" ref="J281" si="60">+H281*I281</f>
        <v>0</v>
      </c>
      <c r="K281" s="468"/>
      <c r="L281" s="468"/>
      <c r="M281" s="468"/>
      <c r="N281" s="468"/>
      <c r="O281" s="468"/>
      <c r="P281" s="468"/>
      <c r="Q281" s="468"/>
      <c r="R281" s="468"/>
      <c r="S281" s="468"/>
      <c r="T281" s="468"/>
      <c r="U281" s="468"/>
      <c r="V281" s="225"/>
      <c r="W281" s="225"/>
    </row>
    <row r="282" spans="2:26" s="259" customFormat="1" ht="34.5" customHeight="1" outlineLevel="1" x14ac:dyDescent="0.25">
      <c r="B282" s="1007"/>
      <c r="C282" s="1007"/>
      <c r="D282" s="1008" t="s">
        <v>507</v>
      </c>
      <c r="E282" s="1008"/>
      <c r="F282" s="1008"/>
      <c r="G282" s="1008"/>
      <c r="H282" s="1008"/>
      <c r="I282" s="1008"/>
      <c r="J282" s="469">
        <f>SUM(J277:J281)</f>
        <v>0</v>
      </c>
      <c r="K282" s="469">
        <f>SUM(K277:K281)</f>
        <v>0</v>
      </c>
      <c r="L282" s="469">
        <f t="shared" ref="L282:U282" si="61">SUM(L277:L281)</f>
        <v>0</v>
      </c>
      <c r="M282" s="469">
        <f t="shared" si="61"/>
        <v>0</v>
      </c>
      <c r="N282" s="469">
        <f t="shared" si="61"/>
        <v>0</v>
      </c>
      <c r="O282" s="469">
        <f t="shared" si="61"/>
        <v>0</v>
      </c>
      <c r="P282" s="469">
        <f t="shared" si="61"/>
        <v>0</v>
      </c>
      <c r="Q282" s="469">
        <f t="shared" si="61"/>
        <v>0</v>
      </c>
      <c r="R282" s="469">
        <f t="shared" si="61"/>
        <v>0</v>
      </c>
      <c r="S282" s="469">
        <f t="shared" si="61"/>
        <v>0</v>
      </c>
      <c r="T282" s="469">
        <f t="shared" si="61"/>
        <v>0</v>
      </c>
      <c r="U282" s="469">
        <f t="shared" si="61"/>
        <v>0</v>
      </c>
      <c r="V282" s="463"/>
      <c r="W282" s="463"/>
    </row>
    <row r="283" spans="2:26" s="259" customFormat="1" ht="15.75" customHeight="1" outlineLevel="1" x14ac:dyDescent="0.25">
      <c r="B283" s="1007"/>
      <c r="C283" s="1007"/>
      <c r="D283" s="1006"/>
      <c r="E283" s="991"/>
      <c r="F283" s="991"/>
      <c r="G283" s="991"/>
      <c r="H283" s="991"/>
      <c r="I283" s="991"/>
      <c r="J283" s="991"/>
      <c r="K283" s="991"/>
      <c r="L283" s="991"/>
      <c r="M283" s="991"/>
      <c r="N283" s="991"/>
      <c r="O283" s="991"/>
      <c r="P283" s="991"/>
      <c r="Q283" s="991"/>
      <c r="R283" s="991"/>
      <c r="S283" s="991"/>
      <c r="T283" s="991"/>
      <c r="U283" s="992"/>
      <c r="V283" s="463"/>
      <c r="W283" s="463"/>
    </row>
    <row r="284" spans="2:26" s="217" customFormat="1" ht="34.5" customHeight="1" outlineLevel="1" x14ac:dyDescent="0.25">
      <c r="B284" s="1007"/>
      <c r="C284" s="1007"/>
      <c r="D284" s="1007" t="s">
        <v>735</v>
      </c>
      <c r="E284" s="1007"/>
      <c r="F284" s="1007"/>
      <c r="G284" s="1044">
        <f>+G225</f>
        <v>0</v>
      </c>
      <c r="H284" s="1044"/>
      <c r="I284" s="1044"/>
      <c r="J284" s="1044"/>
      <c r="K284" s="1044"/>
      <c r="L284" s="1044"/>
      <c r="M284" s="1044"/>
      <c r="N284" s="1044"/>
      <c r="O284" s="1044"/>
      <c r="P284" s="1044"/>
      <c r="Q284" s="1044"/>
      <c r="R284" s="1044"/>
      <c r="S284" s="1044"/>
      <c r="T284" s="1044"/>
      <c r="U284" s="1044"/>
      <c r="V284" s="225"/>
      <c r="W284" s="225"/>
    </row>
    <row r="285" spans="2:26" s="217" customFormat="1" ht="34.5" customHeight="1" outlineLevel="1" x14ac:dyDescent="0.25">
      <c r="B285" s="1007"/>
      <c r="C285" s="1007"/>
      <c r="D285" s="999"/>
      <c r="E285" s="999"/>
      <c r="F285" s="999"/>
      <c r="G285" s="462"/>
      <c r="H285" s="462"/>
      <c r="I285" s="466"/>
      <c r="J285" s="467">
        <f>+H285*I285</f>
        <v>0</v>
      </c>
      <c r="K285" s="468"/>
      <c r="L285" s="468"/>
      <c r="M285" s="468"/>
      <c r="N285" s="468"/>
      <c r="O285" s="468"/>
      <c r="P285" s="468"/>
      <c r="Q285" s="468"/>
      <c r="R285" s="468"/>
      <c r="S285" s="468"/>
      <c r="T285" s="468"/>
      <c r="U285" s="468"/>
      <c r="V285" s="225"/>
      <c r="W285" s="225"/>
      <c r="X285" s="444"/>
      <c r="Y285" s="444"/>
      <c r="Z285" s="444"/>
    </row>
    <row r="286" spans="2:26" s="217" customFormat="1" ht="34.5" customHeight="1" outlineLevel="1" x14ac:dyDescent="0.25">
      <c r="B286" s="1007"/>
      <c r="C286" s="1007"/>
      <c r="D286" s="999"/>
      <c r="E286" s="999"/>
      <c r="F286" s="999"/>
      <c r="G286" s="462"/>
      <c r="H286" s="462"/>
      <c r="I286" s="466"/>
      <c r="J286" s="467">
        <f t="shared" ref="J286" si="62">+H286*I286</f>
        <v>0</v>
      </c>
      <c r="K286" s="468"/>
      <c r="L286" s="468"/>
      <c r="M286" s="468"/>
      <c r="N286" s="468"/>
      <c r="O286" s="468"/>
      <c r="P286" s="468"/>
      <c r="Q286" s="468"/>
      <c r="R286" s="468"/>
      <c r="S286" s="468"/>
      <c r="T286" s="468"/>
      <c r="U286" s="468"/>
      <c r="V286" s="225"/>
      <c r="W286" s="225"/>
      <c r="X286" s="444"/>
      <c r="Y286" s="444"/>
      <c r="Z286" s="444"/>
    </row>
    <row r="287" spans="2:26" s="217" customFormat="1" ht="34.5" customHeight="1" outlineLevel="1" x14ac:dyDescent="0.25">
      <c r="B287" s="1007"/>
      <c r="C287" s="1007"/>
      <c r="D287" s="999"/>
      <c r="E287" s="999"/>
      <c r="F287" s="999"/>
      <c r="G287" s="462"/>
      <c r="H287" s="462"/>
      <c r="I287" s="466"/>
      <c r="J287" s="467">
        <f>+H287*I287</f>
        <v>0</v>
      </c>
      <c r="K287" s="468"/>
      <c r="L287" s="468"/>
      <c r="M287" s="468"/>
      <c r="N287" s="468"/>
      <c r="O287" s="468"/>
      <c r="P287" s="468"/>
      <c r="Q287" s="468"/>
      <c r="R287" s="468"/>
      <c r="S287" s="468"/>
      <c r="T287" s="468"/>
      <c r="U287" s="468"/>
      <c r="V287" s="225"/>
      <c r="W287" s="225"/>
    </row>
    <row r="288" spans="2:26" s="217" customFormat="1" ht="34.5" customHeight="1" outlineLevel="1" x14ac:dyDescent="0.25">
      <c r="B288" s="1007"/>
      <c r="C288" s="1007"/>
      <c r="D288" s="999"/>
      <c r="E288" s="999"/>
      <c r="F288" s="999"/>
      <c r="G288" s="462"/>
      <c r="H288" s="462"/>
      <c r="I288" s="466"/>
      <c r="J288" s="467">
        <f>+H288*I288</f>
        <v>0</v>
      </c>
      <c r="K288" s="468"/>
      <c r="L288" s="468"/>
      <c r="M288" s="468"/>
      <c r="N288" s="468"/>
      <c r="O288" s="468"/>
      <c r="P288" s="468"/>
      <c r="Q288" s="468"/>
      <c r="R288" s="468"/>
      <c r="S288" s="468"/>
      <c r="T288" s="468"/>
      <c r="U288" s="468"/>
      <c r="V288" s="225"/>
      <c r="W288" s="225"/>
    </row>
    <row r="289" spans="2:26" s="217" customFormat="1" ht="34.5" customHeight="1" outlineLevel="1" x14ac:dyDescent="0.25">
      <c r="B289" s="1007"/>
      <c r="C289" s="1007"/>
      <c r="D289" s="999"/>
      <c r="E289" s="999"/>
      <c r="F289" s="999"/>
      <c r="G289" s="462"/>
      <c r="H289" s="462"/>
      <c r="I289" s="466"/>
      <c r="J289" s="467">
        <f t="shared" ref="J289" si="63">+H289*I289</f>
        <v>0</v>
      </c>
      <c r="K289" s="468"/>
      <c r="L289" s="468"/>
      <c r="M289" s="468"/>
      <c r="N289" s="468"/>
      <c r="O289" s="468"/>
      <c r="P289" s="468"/>
      <c r="Q289" s="468"/>
      <c r="R289" s="468"/>
      <c r="S289" s="468"/>
      <c r="T289" s="468"/>
      <c r="U289" s="468"/>
      <c r="V289" s="225"/>
      <c r="W289" s="225"/>
    </row>
    <row r="290" spans="2:26" s="259" customFormat="1" ht="34.5" customHeight="1" outlineLevel="1" x14ac:dyDescent="0.25">
      <c r="B290" s="1007"/>
      <c r="C290" s="1007"/>
      <c r="D290" s="1008" t="s">
        <v>741</v>
      </c>
      <c r="E290" s="1008"/>
      <c r="F290" s="1008"/>
      <c r="G290" s="1008"/>
      <c r="H290" s="1008"/>
      <c r="I290" s="1008"/>
      <c r="J290" s="469">
        <f>SUM(J285:J289)</f>
        <v>0</v>
      </c>
      <c r="K290" s="469">
        <f t="shared" ref="K290:U290" si="64">SUM(K287:K289)</f>
        <v>0</v>
      </c>
      <c r="L290" s="469">
        <f t="shared" si="64"/>
        <v>0</v>
      </c>
      <c r="M290" s="469">
        <f t="shared" si="64"/>
        <v>0</v>
      </c>
      <c r="N290" s="469">
        <f t="shared" si="64"/>
        <v>0</v>
      </c>
      <c r="O290" s="469">
        <f t="shared" si="64"/>
        <v>0</v>
      </c>
      <c r="P290" s="469">
        <f t="shared" si="64"/>
        <v>0</v>
      </c>
      <c r="Q290" s="469">
        <f t="shared" si="64"/>
        <v>0</v>
      </c>
      <c r="R290" s="469">
        <f t="shared" si="64"/>
        <v>0</v>
      </c>
      <c r="S290" s="469">
        <f t="shared" si="64"/>
        <v>0</v>
      </c>
      <c r="T290" s="469">
        <f t="shared" si="64"/>
        <v>0</v>
      </c>
      <c r="U290" s="469">
        <f t="shared" si="64"/>
        <v>0</v>
      </c>
      <c r="V290" s="463"/>
      <c r="W290" s="463"/>
    </row>
    <row r="291" spans="2:26" s="259" customFormat="1" ht="15.75" customHeight="1" outlineLevel="1" x14ac:dyDescent="0.25">
      <c r="B291" s="1007"/>
      <c r="C291" s="1007"/>
      <c r="D291" s="1006"/>
      <c r="E291" s="991"/>
      <c r="F291" s="991"/>
      <c r="G291" s="991"/>
      <c r="H291" s="991"/>
      <c r="I291" s="991"/>
      <c r="J291" s="991"/>
      <c r="K291" s="991"/>
      <c r="L291" s="991"/>
      <c r="M291" s="991"/>
      <c r="N291" s="991"/>
      <c r="O291" s="991"/>
      <c r="P291" s="991"/>
      <c r="Q291" s="991"/>
      <c r="R291" s="991"/>
      <c r="S291" s="991"/>
      <c r="T291" s="991"/>
      <c r="U291" s="992"/>
      <c r="V291" s="463"/>
      <c r="W291" s="463"/>
    </row>
    <row r="292" spans="2:26" s="217" customFormat="1" ht="34.5" customHeight="1" outlineLevel="1" x14ac:dyDescent="0.25">
      <c r="B292" s="1007"/>
      <c r="C292" s="1007"/>
      <c r="D292" s="1007" t="s">
        <v>738</v>
      </c>
      <c r="E292" s="1007"/>
      <c r="F292" s="1007"/>
      <c r="G292" s="1042">
        <f>+G234</f>
        <v>0</v>
      </c>
      <c r="H292" s="1042"/>
      <c r="I292" s="1042"/>
      <c r="J292" s="1042"/>
      <c r="K292" s="1042"/>
      <c r="L292" s="1042"/>
      <c r="M292" s="1042"/>
      <c r="N292" s="1042"/>
      <c r="O292" s="1042"/>
      <c r="P292" s="1042"/>
      <c r="Q292" s="1042"/>
      <c r="R292" s="1042"/>
      <c r="S292" s="1042"/>
      <c r="T292" s="1042"/>
      <c r="U292" s="1042"/>
      <c r="V292" s="225"/>
      <c r="W292" s="225"/>
    </row>
    <row r="293" spans="2:26" s="217" customFormat="1" ht="34.5" customHeight="1" outlineLevel="1" x14ac:dyDescent="0.25">
      <c r="B293" s="1007"/>
      <c r="C293" s="1007"/>
      <c r="D293" s="999"/>
      <c r="E293" s="999"/>
      <c r="F293" s="999"/>
      <c r="G293" s="462"/>
      <c r="H293" s="462"/>
      <c r="I293" s="466"/>
      <c r="J293" s="467">
        <f>+H293*I293</f>
        <v>0</v>
      </c>
      <c r="K293" s="468"/>
      <c r="L293" s="468"/>
      <c r="M293" s="468"/>
      <c r="N293" s="468"/>
      <c r="O293" s="468"/>
      <c r="P293" s="468"/>
      <c r="Q293" s="468"/>
      <c r="R293" s="468"/>
      <c r="S293" s="468"/>
      <c r="T293" s="468"/>
      <c r="U293" s="468"/>
      <c r="V293" s="225"/>
      <c r="W293" s="225"/>
      <c r="X293" s="444"/>
      <c r="Y293" s="444"/>
      <c r="Z293" s="444"/>
    </row>
    <row r="294" spans="2:26" s="217" customFormat="1" ht="34.5" customHeight="1" outlineLevel="1" x14ac:dyDescent="0.25">
      <c r="B294" s="1007"/>
      <c r="C294" s="1007"/>
      <c r="D294" s="999"/>
      <c r="E294" s="999"/>
      <c r="F294" s="999"/>
      <c r="G294" s="462"/>
      <c r="H294" s="462"/>
      <c r="I294" s="466"/>
      <c r="J294" s="467">
        <f t="shared" ref="J294" si="65">+H294*I294</f>
        <v>0</v>
      </c>
      <c r="K294" s="468"/>
      <c r="L294" s="468"/>
      <c r="M294" s="468"/>
      <c r="N294" s="468"/>
      <c r="O294" s="468"/>
      <c r="P294" s="468"/>
      <c r="Q294" s="468"/>
      <c r="R294" s="468"/>
      <c r="S294" s="468"/>
      <c r="T294" s="468"/>
      <c r="U294" s="468"/>
      <c r="V294" s="225"/>
      <c r="W294" s="225"/>
      <c r="X294" s="444"/>
      <c r="Y294" s="444"/>
      <c r="Z294" s="444"/>
    </row>
    <row r="295" spans="2:26" s="217" customFormat="1" ht="34.5" customHeight="1" outlineLevel="1" x14ac:dyDescent="0.25">
      <c r="B295" s="1007"/>
      <c r="C295" s="1007"/>
      <c r="D295" s="999"/>
      <c r="E295" s="999"/>
      <c r="F295" s="999"/>
      <c r="G295" s="462"/>
      <c r="H295" s="462"/>
      <c r="I295" s="466"/>
      <c r="J295" s="467">
        <f>+H295*I295</f>
        <v>0</v>
      </c>
      <c r="K295" s="468"/>
      <c r="L295" s="468"/>
      <c r="M295" s="468"/>
      <c r="N295" s="468"/>
      <c r="O295" s="468"/>
      <c r="P295" s="468"/>
      <c r="Q295" s="468"/>
      <c r="R295" s="468"/>
      <c r="S295" s="468"/>
      <c r="T295" s="468"/>
      <c r="U295" s="468"/>
      <c r="V295" s="225"/>
      <c r="W295" s="225"/>
    </row>
    <row r="296" spans="2:26" s="217" customFormat="1" ht="34.5" customHeight="1" outlineLevel="1" x14ac:dyDescent="0.25">
      <c r="B296" s="1007"/>
      <c r="C296" s="1007"/>
      <c r="D296" s="999"/>
      <c r="E296" s="999"/>
      <c r="F296" s="999"/>
      <c r="G296" s="462"/>
      <c r="H296" s="462"/>
      <c r="I296" s="466"/>
      <c r="J296" s="467">
        <f>+H296*I296</f>
        <v>0</v>
      </c>
      <c r="K296" s="468"/>
      <c r="L296" s="468"/>
      <c r="M296" s="468"/>
      <c r="N296" s="468"/>
      <c r="O296" s="468"/>
      <c r="P296" s="468"/>
      <c r="Q296" s="468"/>
      <c r="R296" s="468"/>
      <c r="S296" s="468"/>
      <c r="T296" s="468"/>
      <c r="U296" s="468"/>
      <c r="V296" s="225"/>
      <c r="W296" s="225"/>
    </row>
    <row r="297" spans="2:26" s="217" customFormat="1" ht="34.5" customHeight="1" outlineLevel="1" x14ac:dyDescent="0.25">
      <c r="B297" s="1007"/>
      <c r="C297" s="1007"/>
      <c r="D297" s="999"/>
      <c r="E297" s="999"/>
      <c r="F297" s="999"/>
      <c r="G297" s="462"/>
      <c r="H297" s="462"/>
      <c r="I297" s="466"/>
      <c r="J297" s="467">
        <f t="shared" ref="J297" si="66">+H297*I297</f>
        <v>0</v>
      </c>
      <c r="K297" s="468"/>
      <c r="L297" s="468"/>
      <c r="M297" s="468"/>
      <c r="N297" s="468"/>
      <c r="O297" s="468"/>
      <c r="P297" s="468"/>
      <c r="Q297" s="468"/>
      <c r="R297" s="468"/>
      <c r="S297" s="468"/>
      <c r="T297" s="468"/>
      <c r="U297" s="468"/>
      <c r="V297" s="225"/>
      <c r="W297" s="225"/>
    </row>
    <row r="298" spans="2:26" s="259" customFormat="1" ht="34.5" customHeight="1" outlineLevel="1" x14ac:dyDescent="0.25">
      <c r="B298" s="1007"/>
      <c r="C298" s="1007"/>
      <c r="D298" s="1008" t="s">
        <v>742</v>
      </c>
      <c r="E298" s="1008"/>
      <c r="F298" s="1008"/>
      <c r="G298" s="1008"/>
      <c r="H298" s="1008"/>
      <c r="I298" s="1008"/>
      <c r="J298" s="469">
        <f>SUM(J293:J297)</f>
        <v>0</v>
      </c>
      <c r="K298" s="469">
        <f t="shared" ref="K298:U298" si="67">SUM(K295:K297)</f>
        <v>0</v>
      </c>
      <c r="L298" s="469">
        <f t="shared" si="67"/>
        <v>0</v>
      </c>
      <c r="M298" s="469">
        <f t="shared" si="67"/>
        <v>0</v>
      </c>
      <c r="N298" s="469">
        <f t="shared" si="67"/>
        <v>0</v>
      </c>
      <c r="O298" s="469">
        <f t="shared" si="67"/>
        <v>0</v>
      </c>
      <c r="P298" s="469">
        <f t="shared" si="67"/>
        <v>0</v>
      </c>
      <c r="Q298" s="469">
        <f t="shared" si="67"/>
        <v>0</v>
      </c>
      <c r="R298" s="469">
        <f t="shared" si="67"/>
        <v>0</v>
      </c>
      <c r="S298" s="469">
        <f t="shared" si="67"/>
        <v>0</v>
      </c>
      <c r="T298" s="469">
        <f t="shared" si="67"/>
        <v>0</v>
      </c>
      <c r="U298" s="469">
        <f t="shared" si="67"/>
        <v>0</v>
      </c>
      <c r="V298" s="463"/>
      <c r="W298" s="463"/>
    </row>
    <row r="299" spans="2:26" s="259" customFormat="1" ht="15.75" customHeight="1" outlineLevel="1" x14ac:dyDescent="0.25">
      <c r="B299" s="1007"/>
      <c r="C299" s="1007"/>
      <c r="D299" s="1006"/>
      <c r="E299" s="991"/>
      <c r="F299" s="991"/>
      <c r="G299" s="991"/>
      <c r="H299" s="991"/>
      <c r="I299" s="991"/>
      <c r="J299" s="991"/>
      <c r="K299" s="991"/>
      <c r="L299" s="991"/>
      <c r="M299" s="991"/>
      <c r="N299" s="991"/>
      <c r="O299" s="991"/>
      <c r="P299" s="991"/>
      <c r="Q299" s="991"/>
      <c r="R299" s="991"/>
      <c r="S299" s="991"/>
      <c r="T299" s="991"/>
      <c r="U299" s="992"/>
      <c r="V299" s="463"/>
      <c r="W299" s="463"/>
    </row>
    <row r="300" spans="2:26" s="217" customFormat="1" ht="34.5" customHeight="1" outlineLevel="1" x14ac:dyDescent="0.25">
      <c r="B300" s="1007"/>
      <c r="C300" s="1007"/>
      <c r="D300" s="1007" t="s">
        <v>736</v>
      </c>
      <c r="E300" s="1007"/>
      <c r="F300" s="1007"/>
      <c r="G300" s="1042">
        <f>+G243</f>
        <v>0</v>
      </c>
      <c r="H300" s="1042"/>
      <c r="I300" s="1042"/>
      <c r="J300" s="1042"/>
      <c r="K300" s="1042"/>
      <c r="L300" s="1042"/>
      <c r="M300" s="1042"/>
      <c r="N300" s="1042"/>
      <c r="O300" s="1042"/>
      <c r="P300" s="1042"/>
      <c r="Q300" s="1042"/>
      <c r="R300" s="1042"/>
      <c r="S300" s="1042"/>
      <c r="T300" s="1042"/>
      <c r="U300" s="1042"/>
      <c r="V300" s="225"/>
      <c r="W300" s="225"/>
    </row>
    <row r="301" spans="2:26" s="217" customFormat="1" ht="34.5" customHeight="1" outlineLevel="1" x14ac:dyDescent="0.25">
      <c r="B301" s="1007"/>
      <c r="C301" s="1007"/>
      <c r="D301" s="999"/>
      <c r="E301" s="999"/>
      <c r="F301" s="999"/>
      <c r="G301" s="462"/>
      <c r="H301" s="462"/>
      <c r="I301" s="466"/>
      <c r="J301" s="467">
        <f>+H301*I301</f>
        <v>0</v>
      </c>
      <c r="K301" s="468"/>
      <c r="L301" s="468"/>
      <c r="M301" s="468"/>
      <c r="N301" s="468"/>
      <c r="O301" s="468"/>
      <c r="P301" s="468"/>
      <c r="Q301" s="468"/>
      <c r="R301" s="468"/>
      <c r="S301" s="468"/>
      <c r="T301" s="468"/>
      <c r="U301" s="468"/>
      <c r="V301" s="225"/>
      <c r="W301" s="225"/>
      <c r="X301" s="444"/>
      <c r="Y301" s="444"/>
      <c r="Z301" s="444"/>
    </row>
    <row r="302" spans="2:26" s="217" customFormat="1" ht="34.5" customHeight="1" outlineLevel="1" x14ac:dyDescent="0.25">
      <c r="B302" s="1007"/>
      <c r="C302" s="1007"/>
      <c r="D302" s="999"/>
      <c r="E302" s="999"/>
      <c r="F302" s="999"/>
      <c r="G302" s="462"/>
      <c r="H302" s="462"/>
      <c r="I302" s="466"/>
      <c r="J302" s="467">
        <f t="shared" ref="J302" si="68">+H302*I302</f>
        <v>0</v>
      </c>
      <c r="K302" s="468"/>
      <c r="L302" s="468"/>
      <c r="M302" s="468"/>
      <c r="N302" s="468"/>
      <c r="O302" s="468"/>
      <c r="P302" s="468"/>
      <c r="Q302" s="468"/>
      <c r="R302" s="468"/>
      <c r="S302" s="468"/>
      <c r="T302" s="468"/>
      <c r="U302" s="468"/>
      <c r="V302" s="225"/>
      <c r="W302" s="225"/>
      <c r="X302" s="444"/>
      <c r="Y302" s="444"/>
      <c r="Z302" s="444"/>
    </row>
    <row r="303" spans="2:26" s="217" customFormat="1" ht="34.5" customHeight="1" outlineLevel="1" x14ac:dyDescent="0.25">
      <c r="B303" s="1007"/>
      <c r="C303" s="1007"/>
      <c r="D303" s="999"/>
      <c r="E303" s="999"/>
      <c r="F303" s="999"/>
      <c r="G303" s="462"/>
      <c r="H303" s="462"/>
      <c r="I303" s="466"/>
      <c r="J303" s="467">
        <f>+H303*I303</f>
        <v>0</v>
      </c>
      <c r="K303" s="468"/>
      <c r="L303" s="468"/>
      <c r="M303" s="468"/>
      <c r="N303" s="468"/>
      <c r="O303" s="468"/>
      <c r="P303" s="468"/>
      <c r="Q303" s="468"/>
      <c r="R303" s="468"/>
      <c r="S303" s="468"/>
      <c r="T303" s="468"/>
      <c r="U303" s="468"/>
      <c r="V303" s="225"/>
      <c r="W303" s="225"/>
    </row>
    <row r="304" spans="2:26" s="217" customFormat="1" ht="34.5" customHeight="1" outlineLevel="1" x14ac:dyDescent="0.25">
      <c r="B304" s="1007"/>
      <c r="C304" s="1007"/>
      <c r="D304" s="999"/>
      <c r="E304" s="999"/>
      <c r="F304" s="999"/>
      <c r="G304" s="462"/>
      <c r="H304" s="462"/>
      <c r="I304" s="466"/>
      <c r="J304" s="467">
        <f>+H304*I304</f>
        <v>0</v>
      </c>
      <c r="K304" s="468"/>
      <c r="L304" s="468"/>
      <c r="M304" s="468"/>
      <c r="N304" s="468"/>
      <c r="O304" s="468"/>
      <c r="P304" s="468"/>
      <c r="Q304" s="468"/>
      <c r="R304" s="468"/>
      <c r="S304" s="468"/>
      <c r="T304" s="468"/>
      <c r="U304" s="468"/>
      <c r="V304" s="225"/>
      <c r="W304" s="225"/>
    </row>
    <row r="305" spans="2:23" s="217" customFormat="1" ht="34.5" customHeight="1" outlineLevel="1" x14ac:dyDescent="0.25">
      <c r="B305" s="1007"/>
      <c r="C305" s="1007"/>
      <c r="D305" s="999"/>
      <c r="E305" s="999"/>
      <c r="F305" s="999"/>
      <c r="G305" s="462"/>
      <c r="H305" s="462"/>
      <c r="I305" s="466"/>
      <c r="J305" s="467">
        <f t="shared" ref="J305" si="69">+H305*I305</f>
        <v>0</v>
      </c>
      <c r="K305" s="468"/>
      <c r="L305" s="468"/>
      <c r="M305" s="468"/>
      <c r="N305" s="468"/>
      <c r="O305" s="468"/>
      <c r="P305" s="468"/>
      <c r="Q305" s="468"/>
      <c r="R305" s="468"/>
      <c r="S305" s="468"/>
      <c r="T305" s="468"/>
      <c r="U305" s="468"/>
      <c r="V305" s="225"/>
      <c r="W305" s="225"/>
    </row>
    <row r="306" spans="2:23" s="259" customFormat="1" ht="34.5" customHeight="1" outlineLevel="1" x14ac:dyDescent="0.25">
      <c r="B306" s="1007"/>
      <c r="C306" s="1007"/>
      <c r="D306" s="1008" t="s">
        <v>743</v>
      </c>
      <c r="E306" s="1008"/>
      <c r="F306" s="1008"/>
      <c r="G306" s="1008"/>
      <c r="H306" s="1008"/>
      <c r="I306" s="1008"/>
      <c r="J306" s="469">
        <f>SUM(J301:J305)</f>
        <v>0</v>
      </c>
      <c r="K306" s="469">
        <f t="shared" ref="K306" si="70">SUM(K303:K305)</f>
        <v>0</v>
      </c>
      <c r="L306" s="469">
        <f t="shared" ref="L306" si="71">SUM(L303:L305)</f>
        <v>0</v>
      </c>
      <c r="M306" s="469">
        <f t="shared" ref="M306" si="72">SUM(M303:M305)</f>
        <v>0</v>
      </c>
      <c r="N306" s="469">
        <f t="shared" ref="N306" si="73">SUM(N303:N305)</f>
        <v>0</v>
      </c>
      <c r="O306" s="469">
        <f t="shared" ref="O306" si="74">SUM(O303:O305)</f>
        <v>0</v>
      </c>
      <c r="P306" s="469">
        <f t="shared" ref="P306" si="75">SUM(P303:P305)</f>
        <v>0</v>
      </c>
      <c r="Q306" s="469">
        <f t="shared" ref="Q306" si="76">SUM(Q303:Q305)</f>
        <v>0</v>
      </c>
      <c r="R306" s="469">
        <f t="shared" ref="R306" si="77">SUM(R303:R305)</f>
        <v>0</v>
      </c>
      <c r="S306" s="469">
        <f t="shared" ref="S306" si="78">SUM(S303:S305)</f>
        <v>0</v>
      </c>
      <c r="T306" s="469">
        <f t="shared" ref="T306" si="79">SUM(T303:T305)</f>
        <v>0</v>
      </c>
      <c r="U306" s="469">
        <f t="shared" ref="U306" si="80">SUM(U303:U305)</f>
        <v>0</v>
      </c>
      <c r="V306" s="463"/>
      <c r="W306" s="463"/>
    </row>
    <row r="307" spans="2:23" s="259" customFormat="1" ht="15.75" customHeight="1" outlineLevel="1" x14ac:dyDescent="0.25">
      <c r="B307" s="1007"/>
      <c r="C307" s="1007"/>
      <c r="D307" s="1006"/>
      <c r="E307" s="991"/>
      <c r="F307" s="991"/>
      <c r="G307" s="991"/>
      <c r="H307" s="991"/>
      <c r="I307" s="991"/>
      <c r="J307" s="991"/>
      <c r="K307" s="991"/>
      <c r="L307" s="991"/>
      <c r="M307" s="991"/>
      <c r="N307" s="991"/>
      <c r="O307" s="991"/>
      <c r="P307" s="991"/>
      <c r="Q307" s="991"/>
      <c r="R307" s="991"/>
      <c r="S307" s="991"/>
      <c r="T307" s="991"/>
      <c r="U307" s="992"/>
      <c r="V307" s="463"/>
      <c r="W307" s="463"/>
    </row>
    <row r="308" spans="2:23" s="217" customFormat="1" ht="42.75" customHeight="1" outlineLevel="1" x14ac:dyDescent="0.25">
      <c r="B308" s="1007"/>
      <c r="C308" s="1007"/>
      <c r="D308" s="1008" t="s">
        <v>261</v>
      </c>
      <c r="E308" s="1008"/>
      <c r="F308" s="1008"/>
      <c r="G308" s="1008"/>
      <c r="H308" s="1008"/>
      <c r="I308" s="1008"/>
      <c r="J308" s="469">
        <f>+J306+J298+J290+J282+J274</f>
        <v>0</v>
      </c>
      <c r="K308" s="469">
        <f>+K306+K298+K290+K282+K274</f>
        <v>0</v>
      </c>
      <c r="L308" s="469">
        <f t="shared" ref="L308:T308" si="81">+L306+L298+L290+L282+L274</f>
        <v>0</v>
      </c>
      <c r="M308" s="469">
        <f t="shared" si="81"/>
        <v>0</v>
      </c>
      <c r="N308" s="469">
        <f t="shared" si="81"/>
        <v>0</v>
      </c>
      <c r="O308" s="469">
        <f t="shared" si="81"/>
        <v>0</v>
      </c>
      <c r="P308" s="469">
        <f t="shared" si="81"/>
        <v>0</v>
      </c>
      <c r="Q308" s="469">
        <f t="shared" si="81"/>
        <v>0</v>
      </c>
      <c r="R308" s="469">
        <f t="shared" si="81"/>
        <v>0</v>
      </c>
      <c r="S308" s="469">
        <f t="shared" si="81"/>
        <v>0</v>
      </c>
      <c r="T308" s="469">
        <f t="shared" si="81"/>
        <v>0</v>
      </c>
      <c r="U308" s="469">
        <f>SUM(U268:U280)</f>
        <v>0</v>
      </c>
      <c r="V308" s="225"/>
      <c r="W308" s="225"/>
    </row>
    <row r="309" spans="2:23" s="217" customFormat="1" ht="30.75" customHeight="1" outlineLevel="1" x14ac:dyDescent="0.25">
      <c r="B309" s="1000" t="s">
        <v>758</v>
      </c>
      <c r="C309" s="1001"/>
      <c r="D309" s="999"/>
      <c r="E309" s="999"/>
      <c r="F309" s="999"/>
      <c r="G309" s="434"/>
      <c r="H309" s="434"/>
      <c r="I309" s="470"/>
      <c r="J309" s="467">
        <f>+H309*I309</f>
        <v>0</v>
      </c>
      <c r="K309" s="470"/>
      <c r="L309" s="470"/>
      <c r="M309" s="470"/>
      <c r="N309" s="470"/>
      <c r="O309" s="470"/>
      <c r="P309" s="470"/>
      <c r="Q309" s="470"/>
      <c r="R309" s="470"/>
      <c r="S309" s="470"/>
      <c r="T309" s="470"/>
      <c r="U309" s="470"/>
      <c r="V309" s="225"/>
      <c r="W309" s="225"/>
    </row>
    <row r="310" spans="2:23" s="217" customFormat="1" ht="30.75" customHeight="1" outlineLevel="1" x14ac:dyDescent="0.25">
      <c r="B310" s="1002"/>
      <c r="C310" s="1003"/>
      <c r="D310" s="999"/>
      <c r="E310" s="999"/>
      <c r="F310" s="999"/>
      <c r="G310" s="434"/>
      <c r="H310" s="434"/>
      <c r="I310" s="470"/>
      <c r="J310" s="467">
        <f>+H310*I310</f>
        <v>0</v>
      </c>
      <c r="K310" s="470"/>
      <c r="L310" s="470"/>
      <c r="M310" s="470"/>
      <c r="N310" s="470"/>
      <c r="O310" s="470"/>
      <c r="P310" s="470"/>
      <c r="Q310" s="470"/>
      <c r="R310" s="470"/>
      <c r="S310" s="470"/>
      <c r="T310" s="470"/>
      <c r="U310" s="470"/>
      <c r="V310" s="225"/>
      <c r="W310" s="225"/>
    </row>
    <row r="311" spans="2:23" s="217" customFormat="1" ht="30.75" customHeight="1" outlineLevel="1" x14ac:dyDescent="0.25">
      <c r="B311" s="1002"/>
      <c r="C311" s="1003"/>
      <c r="D311" s="999"/>
      <c r="E311" s="999"/>
      <c r="F311" s="999"/>
      <c r="G311" s="434"/>
      <c r="H311" s="434"/>
      <c r="I311" s="470"/>
      <c r="J311" s="467">
        <f>+H311*I311</f>
        <v>0</v>
      </c>
      <c r="K311" s="470"/>
      <c r="L311" s="470"/>
      <c r="M311" s="470"/>
      <c r="N311" s="470"/>
      <c r="O311" s="470"/>
      <c r="P311" s="470"/>
      <c r="Q311" s="470"/>
      <c r="R311" s="470"/>
      <c r="S311" s="470"/>
      <c r="T311" s="470"/>
      <c r="U311" s="470"/>
      <c r="V311" s="225"/>
      <c r="W311" s="225"/>
    </row>
    <row r="312" spans="2:23" s="217" customFormat="1" ht="30.75" customHeight="1" outlineLevel="1" x14ac:dyDescent="0.25">
      <c r="B312" s="1002"/>
      <c r="C312" s="1003"/>
      <c r="D312" s="999"/>
      <c r="E312" s="999"/>
      <c r="F312" s="999"/>
      <c r="G312" s="434"/>
      <c r="H312" s="434"/>
      <c r="I312" s="470"/>
      <c r="J312" s="467">
        <f>+H312*I312</f>
        <v>0</v>
      </c>
      <c r="K312" s="470"/>
      <c r="L312" s="470"/>
      <c r="M312" s="470"/>
      <c r="N312" s="470"/>
      <c r="O312" s="470"/>
      <c r="P312" s="470"/>
      <c r="Q312" s="470"/>
      <c r="R312" s="470"/>
      <c r="S312" s="470"/>
      <c r="T312" s="470"/>
      <c r="U312" s="470"/>
      <c r="V312" s="225"/>
      <c r="W312" s="225"/>
    </row>
    <row r="313" spans="2:23" s="217" customFormat="1" ht="42.75" customHeight="1" outlineLevel="1" x14ac:dyDescent="0.25">
      <c r="B313" s="1004"/>
      <c r="C313" s="1005"/>
      <c r="D313" s="1008" t="s">
        <v>218</v>
      </c>
      <c r="E313" s="1008"/>
      <c r="F313" s="1008"/>
      <c r="G313" s="1008"/>
      <c r="H313" s="1008"/>
      <c r="I313" s="1008"/>
      <c r="J313" s="469">
        <f>SUM(J309:J312)</f>
        <v>0</v>
      </c>
      <c r="K313" s="469">
        <f>SUM(K309:K312)</f>
        <v>0</v>
      </c>
      <c r="L313" s="469">
        <f t="shared" ref="L313:U313" si="82">SUM(L309:L312)</f>
        <v>0</v>
      </c>
      <c r="M313" s="469">
        <f t="shared" si="82"/>
        <v>0</v>
      </c>
      <c r="N313" s="469">
        <f t="shared" si="82"/>
        <v>0</v>
      </c>
      <c r="O313" s="469">
        <f t="shared" si="82"/>
        <v>0</v>
      </c>
      <c r="P313" s="469">
        <f t="shared" si="82"/>
        <v>0</v>
      </c>
      <c r="Q313" s="469">
        <f t="shared" si="82"/>
        <v>0</v>
      </c>
      <c r="R313" s="469">
        <f t="shared" si="82"/>
        <v>0</v>
      </c>
      <c r="S313" s="469">
        <f t="shared" si="82"/>
        <v>0</v>
      </c>
      <c r="T313" s="469">
        <f t="shared" si="82"/>
        <v>0</v>
      </c>
      <c r="U313" s="469">
        <f t="shared" si="82"/>
        <v>0</v>
      </c>
      <c r="V313" s="225"/>
      <c r="W313" s="225"/>
    </row>
    <row r="314" spans="2:23" s="259" customFormat="1" ht="15.75" customHeight="1" outlineLevel="1" x14ac:dyDescent="0.25">
      <c r="B314" s="993"/>
      <c r="C314" s="994"/>
      <c r="D314" s="991"/>
      <c r="E314" s="991"/>
      <c r="F314" s="991"/>
      <c r="G314" s="991"/>
      <c r="H314" s="991"/>
      <c r="I314" s="991"/>
      <c r="J314" s="991"/>
      <c r="K314" s="991"/>
      <c r="L314" s="991"/>
      <c r="M314" s="991"/>
      <c r="N314" s="991"/>
      <c r="O314" s="991"/>
      <c r="P314" s="991"/>
      <c r="Q314" s="991"/>
      <c r="R314" s="991"/>
      <c r="S314" s="991"/>
      <c r="T314" s="991"/>
      <c r="U314" s="992"/>
      <c r="V314" s="463"/>
      <c r="W314" s="463"/>
    </row>
    <row r="315" spans="2:23" s="464" customFormat="1" ht="34.5" customHeight="1" outlineLevel="1" x14ac:dyDescent="0.25">
      <c r="B315" s="1009" t="s">
        <v>63</v>
      </c>
      <c r="C315" s="1009"/>
      <c r="D315" s="1009"/>
      <c r="E315" s="1009"/>
      <c r="F315" s="1009"/>
      <c r="G315" s="1009"/>
      <c r="H315" s="1009"/>
      <c r="I315" s="1009"/>
      <c r="J315" s="492">
        <f>+J313+J308</f>
        <v>0</v>
      </c>
      <c r="K315" s="492">
        <f>+K313+K308</f>
        <v>0</v>
      </c>
      <c r="L315" s="492">
        <f t="shared" ref="L315:T315" si="83">+L313+L308</f>
        <v>0</v>
      </c>
      <c r="M315" s="492">
        <f t="shared" si="83"/>
        <v>0</v>
      </c>
      <c r="N315" s="492">
        <f t="shared" si="83"/>
        <v>0</v>
      </c>
      <c r="O315" s="492">
        <f t="shared" si="83"/>
        <v>0</v>
      </c>
      <c r="P315" s="492">
        <f t="shared" si="83"/>
        <v>0</v>
      </c>
      <c r="Q315" s="492">
        <f t="shared" si="83"/>
        <v>0</v>
      </c>
      <c r="R315" s="492">
        <f t="shared" si="83"/>
        <v>0</v>
      </c>
      <c r="S315" s="492">
        <f t="shared" si="83"/>
        <v>0</v>
      </c>
      <c r="T315" s="492">
        <f t="shared" si="83"/>
        <v>0</v>
      </c>
      <c r="U315" s="492">
        <f>+U313+U308</f>
        <v>0</v>
      </c>
      <c r="V315" s="465"/>
      <c r="W315" s="465"/>
    </row>
    <row r="316" spans="2:23" s="217" customFormat="1" ht="47.25" customHeight="1" outlineLevel="1" x14ac:dyDescent="0.25"/>
    <row r="317" spans="2:23" s="217" customFormat="1" ht="30.75" customHeight="1" outlineLevel="1" x14ac:dyDescent="0.35">
      <c r="B317" s="969" t="s">
        <v>752</v>
      </c>
      <c r="C317" s="969"/>
      <c r="D317" s="969"/>
      <c r="E317" s="969"/>
      <c r="F317" s="969"/>
      <c r="G317" s="969"/>
      <c r="H317" s="969"/>
      <c r="I317" s="969"/>
      <c r="J317" s="969"/>
      <c r="K317" s="969"/>
      <c r="L317" s="969"/>
      <c r="M317" s="969"/>
      <c r="N317" s="969"/>
      <c r="O317" s="969"/>
      <c r="P317" s="969"/>
      <c r="Q317" s="818"/>
      <c r="R317" s="818"/>
    </row>
    <row r="318" spans="2:23" s="217" customFormat="1" ht="16.5" outlineLevel="1" thickBot="1" x14ac:dyDescent="0.3">
      <c r="C318" s="269"/>
    </row>
    <row r="319" spans="2:23" s="217" customFormat="1" ht="36.75" customHeight="1" outlineLevel="1" thickTop="1" thickBot="1" x14ac:dyDescent="0.3">
      <c r="B319" s="777" t="s">
        <v>747</v>
      </c>
      <c r="C319" s="778"/>
      <c r="D319" s="778"/>
      <c r="E319" s="778"/>
      <c r="F319" s="778"/>
      <c r="G319" s="778"/>
      <c r="H319" s="778"/>
      <c r="I319" s="778"/>
      <c r="J319" s="778"/>
      <c r="K319" s="778"/>
      <c r="L319" s="778"/>
      <c r="M319" s="778"/>
      <c r="N319" s="778"/>
      <c r="O319" s="778"/>
      <c r="P319" s="779"/>
    </row>
    <row r="320" spans="2:23" s="217" customFormat="1" ht="34.5" customHeight="1" outlineLevel="1" thickTop="1" thickBot="1" x14ac:dyDescent="0.3">
      <c r="C320" s="441"/>
      <c r="D320" s="441"/>
      <c r="E320" s="441"/>
      <c r="F320" s="441"/>
      <c r="G320" s="441"/>
      <c r="H320" s="441"/>
      <c r="I320" s="441"/>
      <c r="J320" s="441"/>
      <c r="K320" s="441"/>
      <c r="L320" s="441"/>
      <c r="M320" s="441"/>
      <c r="N320" s="441"/>
      <c r="O320" s="441"/>
      <c r="P320" s="441"/>
    </row>
    <row r="321" spans="2:23" s="217" customFormat="1" ht="34.5" customHeight="1" outlineLevel="1" thickTop="1" thickBot="1" x14ac:dyDescent="0.3">
      <c r="B321" s="961" t="s">
        <v>173</v>
      </c>
      <c r="C321" s="962"/>
      <c r="D321" s="962"/>
      <c r="E321" s="963"/>
      <c r="F321" s="989"/>
      <c r="G321" s="990"/>
      <c r="H321" s="441"/>
      <c r="I321" s="441"/>
      <c r="J321" s="441"/>
      <c r="K321" s="441"/>
      <c r="L321" s="441"/>
      <c r="M321" s="441"/>
      <c r="N321" s="441"/>
      <c r="O321" s="441"/>
      <c r="P321" s="441"/>
    </row>
    <row r="322" spans="2:23" s="217" customFormat="1" ht="34.5" customHeight="1" outlineLevel="1" thickTop="1" thickBot="1" x14ac:dyDescent="0.3">
      <c r="B322" s="961" t="s">
        <v>178</v>
      </c>
      <c r="C322" s="962"/>
      <c r="D322" s="962"/>
      <c r="E322" s="963"/>
      <c r="F322" s="985"/>
      <c r="G322" s="986"/>
      <c r="H322" s="441"/>
      <c r="I322" s="441"/>
      <c r="J322" s="441"/>
      <c r="K322" s="441"/>
      <c r="L322" s="441"/>
      <c r="M322" s="441"/>
      <c r="N322" s="441"/>
      <c r="O322" s="441"/>
      <c r="P322" s="441"/>
    </row>
    <row r="323" spans="2:23" s="217" customFormat="1" ht="34.5" customHeight="1" outlineLevel="1" thickTop="1" thickBot="1" x14ac:dyDescent="0.3">
      <c r="B323" s="961" t="s">
        <v>216</v>
      </c>
      <c r="C323" s="962"/>
      <c r="D323" s="962"/>
      <c r="E323" s="963"/>
      <c r="F323" s="987"/>
      <c r="G323" s="988"/>
      <c r="H323" s="441"/>
      <c r="I323" s="441"/>
      <c r="J323" s="441"/>
      <c r="K323" s="441"/>
      <c r="L323" s="441"/>
      <c r="M323" s="441"/>
      <c r="N323" s="441"/>
      <c r="O323" s="441"/>
      <c r="P323" s="441"/>
    </row>
    <row r="324" spans="2:23" s="217" customFormat="1" ht="25.5" customHeight="1" outlineLevel="1" thickTop="1" thickBot="1" x14ac:dyDescent="0.3">
      <c r="B324" s="777" t="s">
        <v>64</v>
      </c>
      <c r="C324" s="778"/>
      <c r="D324" s="778"/>
      <c r="E324" s="779"/>
      <c r="F324" s="733" t="s">
        <v>749</v>
      </c>
      <c r="G324" s="733"/>
      <c r="H324" s="733"/>
      <c r="I324" s="733"/>
      <c r="J324" s="733"/>
      <c r="K324" s="733"/>
      <c r="L324" s="733"/>
      <c r="M324" s="733"/>
      <c r="N324" s="733"/>
      <c r="O324" s="733"/>
      <c r="P324" s="733"/>
      <c r="T324" s="271">
        <v>0.08</v>
      </c>
    </row>
    <row r="325" spans="2:23" s="217" customFormat="1" ht="25.5" customHeight="1" outlineLevel="1" thickTop="1" thickBot="1" x14ac:dyDescent="0.3">
      <c r="B325" s="777"/>
      <c r="C325" s="778"/>
      <c r="D325" s="778"/>
      <c r="E325" s="779"/>
      <c r="F325" s="439">
        <v>0</v>
      </c>
      <c r="G325" s="439">
        <v>1</v>
      </c>
      <c r="H325" s="439">
        <v>2</v>
      </c>
      <c r="I325" s="439">
        <v>3</v>
      </c>
      <c r="J325" s="439">
        <v>4</v>
      </c>
      <c r="K325" s="439">
        <v>5</v>
      </c>
      <c r="L325" s="439">
        <v>6</v>
      </c>
      <c r="M325" s="439">
        <v>7</v>
      </c>
      <c r="N325" s="439">
        <v>8</v>
      </c>
      <c r="O325" s="439">
        <v>9</v>
      </c>
      <c r="P325" s="439">
        <v>10</v>
      </c>
      <c r="T325" s="271">
        <v>0.15</v>
      </c>
    </row>
    <row r="326" spans="2:23" s="217" customFormat="1" ht="34.5" customHeight="1" outlineLevel="1" thickTop="1" thickBot="1" x14ac:dyDescent="0.3">
      <c r="B326" s="777" t="s">
        <v>63</v>
      </c>
      <c r="C326" s="778"/>
      <c r="D326" s="778"/>
      <c r="E326" s="779"/>
      <c r="F326" s="474">
        <f t="shared" ref="F326:P326" si="84">+K315</f>
        <v>0</v>
      </c>
      <c r="G326" s="474">
        <f t="shared" si="84"/>
        <v>0</v>
      </c>
      <c r="H326" s="474">
        <f t="shared" si="84"/>
        <v>0</v>
      </c>
      <c r="I326" s="474">
        <f t="shared" si="84"/>
        <v>0</v>
      </c>
      <c r="J326" s="474">
        <f t="shared" si="84"/>
        <v>0</v>
      </c>
      <c r="K326" s="474">
        <f t="shared" si="84"/>
        <v>0</v>
      </c>
      <c r="L326" s="474">
        <f t="shared" si="84"/>
        <v>0</v>
      </c>
      <c r="M326" s="474">
        <f t="shared" si="84"/>
        <v>0</v>
      </c>
      <c r="N326" s="474">
        <f t="shared" si="84"/>
        <v>0</v>
      </c>
      <c r="O326" s="474">
        <f t="shared" si="84"/>
        <v>0</v>
      </c>
      <c r="P326" s="474">
        <f t="shared" si="84"/>
        <v>0</v>
      </c>
      <c r="T326" s="272"/>
    </row>
    <row r="327" spans="2:23" s="217" customFormat="1" ht="54.75" customHeight="1" outlineLevel="1" thickTop="1" thickBot="1" x14ac:dyDescent="0.3">
      <c r="B327" s="961" t="s">
        <v>177</v>
      </c>
      <c r="C327" s="962"/>
      <c r="D327" s="962"/>
      <c r="E327" s="963"/>
      <c r="F327" s="473"/>
      <c r="G327" s="473"/>
      <c r="H327" s="473"/>
      <c r="I327" s="473"/>
      <c r="J327" s="473"/>
      <c r="K327" s="473"/>
      <c r="L327" s="473"/>
      <c r="M327" s="473"/>
      <c r="N327" s="473"/>
      <c r="O327" s="473"/>
      <c r="P327" s="473"/>
      <c r="T327" s="272"/>
    </row>
    <row r="328" spans="2:23" s="217" customFormat="1" ht="34.5" customHeight="1" outlineLevel="1" thickTop="1" thickBot="1" x14ac:dyDescent="0.3">
      <c r="B328" s="961" t="s">
        <v>179</v>
      </c>
      <c r="C328" s="962"/>
      <c r="D328" s="962"/>
      <c r="E328" s="963"/>
      <c r="F328" s="474">
        <f>NPV(F321,G326:P326)+F326</f>
        <v>0</v>
      </c>
      <c r="G328" s="471"/>
      <c r="H328" s="471"/>
      <c r="I328" s="471"/>
      <c r="J328" s="471"/>
      <c r="K328" s="471"/>
      <c r="L328" s="471"/>
      <c r="M328" s="471"/>
      <c r="N328" s="471"/>
      <c r="O328" s="471"/>
      <c r="P328" s="471"/>
    </row>
    <row r="329" spans="2:23" ht="34.5" customHeight="1" outlineLevel="1" thickTop="1" thickBot="1" x14ac:dyDescent="0.3">
      <c r="B329" s="961" t="s">
        <v>65</v>
      </c>
      <c r="C329" s="962"/>
      <c r="D329" s="962"/>
      <c r="E329" s="963"/>
      <c r="F329" s="474" t="e">
        <f>F328*((1+F321)^F323*F321)/((1+F321)^F323-1)</f>
        <v>#DIV/0!</v>
      </c>
      <c r="G329" s="472"/>
      <c r="H329" s="472"/>
      <c r="I329" s="472"/>
      <c r="J329" s="472"/>
      <c r="K329" s="472"/>
      <c r="L329" s="472"/>
      <c r="M329" s="471"/>
      <c r="N329" s="471"/>
      <c r="O329" s="471"/>
      <c r="P329" s="471"/>
    </row>
    <row r="330" spans="2:23" ht="44.25" customHeight="1" outlineLevel="1" thickTop="1" thickBot="1" x14ac:dyDescent="0.3">
      <c r="B330" s="961" t="s">
        <v>144</v>
      </c>
      <c r="C330" s="962"/>
      <c r="D330" s="962"/>
      <c r="E330" s="963"/>
      <c r="F330" s="475" t="e">
        <f>AVERAGE(F327:P327)</f>
        <v>#DIV/0!</v>
      </c>
      <c r="G330" s="472"/>
      <c r="H330" s="472"/>
      <c r="I330" s="472"/>
      <c r="J330" s="472"/>
      <c r="K330" s="472"/>
      <c r="L330" s="472"/>
      <c r="M330" s="472"/>
      <c r="N330" s="472"/>
      <c r="O330" s="472"/>
      <c r="P330" s="472"/>
    </row>
    <row r="331" spans="2:23" ht="48" customHeight="1" outlineLevel="1" thickTop="1" thickBot="1" x14ac:dyDescent="0.3">
      <c r="B331" s="961" t="s">
        <v>145</v>
      </c>
      <c r="C331" s="962"/>
      <c r="D331" s="962"/>
      <c r="E331" s="963"/>
      <c r="F331" s="474" t="e">
        <f>+F329/F330</f>
        <v>#DIV/0!</v>
      </c>
      <c r="G331" s="472"/>
      <c r="H331" s="472"/>
      <c r="I331" s="472"/>
      <c r="J331" s="472"/>
      <c r="K331" s="472"/>
      <c r="L331" s="472"/>
      <c r="M331" s="471"/>
      <c r="N331" s="471"/>
      <c r="O331" s="471"/>
      <c r="P331" s="471"/>
    </row>
    <row r="332" spans="2:23" s="217" customFormat="1" ht="34.5" customHeight="1" outlineLevel="1" thickTop="1" x14ac:dyDescent="0.25">
      <c r="C332" s="265"/>
      <c r="D332" s="265"/>
      <c r="E332" s="265"/>
      <c r="F332" s="265"/>
      <c r="G332" s="266"/>
      <c r="H332" s="253"/>
      <c r="I332" s="253"/>
      <c r="J332" s="267"/>
      <c r="K332" s="267"/>
      <c r="L332" s="267"/>
      <c r="M332" s="267"/>
      <c r="N332" s="267"/>
      <c r="O332" s="267"/>
      <c r="P332" s="267"/>
      <c r="Q332" s="267"/>
      <c r="R332" s="267"/>
      <c r="S332" s="267"/>
      <c r="T332" s="267"/>
      <c r="U332" s="267"/>
      <c r="V332" s="225"/>
      <c r="W332" s="225"/>
    </row>
    <row r="333" spans="2:23" ht="23.25" customHeight="1" outlineLevel="1" x14ac:dyDescent="0.25">
      <c r="B333" s="984" t="s">
        <v>750</v>
      </c>
      <c r="C333" s="984"/>
      <c r="D333" s="984"/>
      <c r="E333" s="984"/>
      <c r="F333" s="984"/>
      <c r="G333" s="984"/>
      <c r="H333" s="984"/>
      <c r="I333" s="984"/>
      <c r="J333" s="984"/>
      <c r="K333" s="984"/>
      <c r="L333" s="984"/>
      <c r="M333" s="984"/>
      <c r="N333" s="984"/>
      <c r="O333" s="984"/>
      <c r="P333" s="482"/>
    </row>
    <row r="334" spans="2:23" ht="11.25" customHeight="1" outlineLevel="1" thickBot="1" x14ac:dyDescent="0.4">
      <c r="D334" s="274"/>
      <c r="E334" s="274"/>
      <c r="F334" s="274"/>
      <c r="G334" s="274"/>
      <c r="H334" s="274"/>
      <c r="I334" s="274"/>
      <c r="J334" s="274"/>
      <c r="K334" s="274"/>
      <c r="L334" s="274"/>
      <c r="M334" s="274"/>
    </row>
    <row r="335" spans="2:23" ht="31.5" customHeight="1" outlineLevel="1" thickTop="1" thickBot="1" x14ac:dyDescent="0.4">
      <c r="B335" s="981" t="s">
        <v>225</v>
      </c>
      <c r="C335" s="982"/>
      <c r="D335" s="982"/>
      <c r="E335" s="982"/>
      <c r="F335" s="982"/>
      <c r="G335" s="982"/>
      <c r="H335" s="983"/>
      <c r="I335" s="978"/>
      <c r="J335" s="979"/>
      <c r="K335" s="274"/>
      <c r="L335" s="274"/>
      <c r="M335" s="274"/>
    </row>
    <row r="336" spans="2:23" ht="24" customHeight="1" outlineLevel="1" thickTop="1" thickBot="1" x14ac:dyDescent="0.35">
      <c r="D336" s="264"/>
    </row>
    <row r="337" spans="2:15" ht="30.75" customHeight="1" outlineLevel="1" thickTop="1" thickBot="1" x14ac:dyDescent="0.3">
      <c r="B337" s="733" t="s">
        <v>751</v>
      </c>
      <c r="C337" s="733"/>
      <c r="D337" s="733"/>
      <c r="E337" s="733"/>
      <c r="F337" s="733"/>
      <c r="G337" s="733"/>
      <c r="H337" s="733"/>
      <c r="I337" s="733"/>
      <c r="J337" s="733"/>
      <c r="K337" s="733"/>
      <c r="L337" s="733"/>
      <c r="M337" s="733"/>
      <c r="N337" s="733"/>
      <c r="O337" s="733"/>
    </row>
    <row r="338" spans="2:15" ht="26.25" customHeight="1" outlineLevel="1" thickTop="1" thickBot="1" x14ac:dyDescent="0.3">
      <c r="B338" s="960" t="s">
        <v>64</v>
      </c>
      <c r="C338" s="960"/>
      <c r="D338" s="960"/>
      <c r="E338" s="960"/>
      <c r="F338" s="846" t="s">
        <v>91</v>
      </c>
      <c r="G338" s="846"/>
      <c r="H338" s="846" t="s">
        <v>222</v>
      </c>
      <c r="I338" s="846"/>
      <c r="J338" s="846"/>
      <c r="K338" s="846"/>
      <c r="L338" s="846" t="s">
        <v>224</v>
      </c>
      <c r="M338" s="846"/>
      <c r="N338" s="846"/>
      <c r="O338" s="846"/>
    </row>
    <row r="339" spans="2:15" ht="33.75" customHeight="1" outlineLevel="1" thickTop="1" thickBot="1" x14ac:dyDescent="0.3">
      <c r="B339" s="960"/>
      <c r="C339" s="960"/>
      <c r="D339" s="960"/>
      <c r="E339" s="960"/>
      <c r="F339" s="846"/>
      <c r="G339" s="846"/>
      <c r="H339" s="280" t="s">
        <v>10</v>
      </c>
      <c r="I339" s="280" t="s">
        <v>11</v>
      </c>
      <c r="J339" s="280" t="s">
        <v>350</v>
      </c>
      <c r="K339" s="280" t="s">
        <v>12</v>
      </c>
      <c r="L339" s="280" t="s">
        <v>10</v>
      </c>
      <c r="M339" s="280" t="s">
        <v>11</v>
      </c>
      <c r="N339" s="280" t="s">
        <v>350</v>
      </c>
      <c r="O339" s="280" t="s">
        <v>12</v>
      </c>
    </row>
    <row r="340" spans="2:15" ht="30" customHeight="1" outlineLevel="1" thickTop="1" thickBot="1" x14ac:dyDescent="0.3">
      <c r="B340" s="850"/>
      <c r="C340" s="850"/>
      <c r="D340" s="850"/>
      <c r="E340" s="850"/>
      <c r="F340" s="850"/>
      <c r="G340" s="850"/>
      <c r="H340" s="477"/>
      <c r="I340" s="477"/>
      <c r="J340" s="477"/>
      <c r="K340" s="477">
        <f>SUM(H340:J340)</f>
        <v>0</v>
      </c>
      <c r="L340" s="477"/>
      <c r="M340" s="477"/>
      <c r="N340" s="477"/>
      <c r="O340" s="477">
        <f>SUM(L340:N340)</f>
        <v>0</v>
      </c>
    </row>
    <row r="341" spans="2:15" ht="30" customHeight="1" outlineLevel="1" thickTop="1" thickBot="1" x14ac:dyDescent="0.3">
      <c r="B341" s="850"/>
      <c r="C341" s="850"/>
      <c r="D341" s="850"/>
      <c r="E341" s="850"/>
      <c r="F341" s="850"/>
      <c r="G341" s="850"/>
      <c r="H341" s="477"/>
      <c r="I341" s="477"/>
      <c r="J341" s="477"/>
      <c r="K341" s="477">
        <f t="shared" ref="K341:K351" si="85">SUM(H341:J341)</f>
        <v>0</v>
      </c>
      <c r="L341" s="477"/>
      <c r="M341" s="477"/>
      <c r="N341" s="477"/>
      <c r="O341" s="477">
        <f t="shared" ref="O341:O351" si="86">SUM(L341:N341)</f>
        <v>0</v>
      </c>
    </row>
    <row r="342" spans="2:15" ht="30" customHeight="1" outlineLevel="1" thickTop="1" thickBot="1" x14ac:dyDescent="0.3">
      <c r="B342" s="850"/>
      <c r="C342" s="850"/>
      <c r="D342" s="850"/>
      <c r="E342" s="850"/>
      <c r="F342" s="850"/>
      <c r="G342" s="850"/>
      <c r="H342" s="477"/>
      <c r="I342" s="477"/>
      <c r="J342" s="477"/>
      <c r="K342" s="477">
        <f t="shared" si="85"/>
        <v>0</v>
      </c>
      <c r="L342" s="477"/>
      <c r="M342" s="477"/>
      <c r="N342" s="477"/>
      <c r="O342" s="477">
        <f t="shared" si="86"/>
        <v>0</v>
      </c>
    </row>
    <row r="343" spans="2:15" ht="30" customHeight="1" outlineLevel="1" thickTop="1" thickBot="1" x14ac:dyDescent="0.3">
      <c r="B343" s="850"/>
      <c r="C343" s="850"/>
      <c r="D343" s="850"/>
      <c r="E343" s="850"/>
      <c r="F343" s="850"/>
      <c r="G343" s="850"/>
      <c r="H343" s="477"/>
      <c r="I343" s="477"/>
      <c r="J343" s="477"/>
      <c r="K343" s="477">
        <f t="shared" si="85"/>
        <v>0</v>
      </c>
      <c r="L343" s="477"/>
      <c r="M343" s="477"/>
      <c r="N343" s="477"/>
      <c r="O343" s="477">
        <f t="shared" si="86"/>
        <v>0</v>
      </c>
    </row>
    <row r="344" spans="2:15" ht="30" customHeight="1" outlineLevel="1" thickTop="1" thickBot="1" x14ac:dyDescent="0.3">
      <c r="B344" s="850"/>
      <c r="C344" s="850"/>
      <c r="D344" s="850"/>
      <c r="E344" s="850"/>
      <c r="F344" s="850"/>
      <c r="G344" s="850"/>
      <c r="H344" s="477"/>
      <c r="I344" s="477"/>
      <c r="J344" s="477"/>
      <c r="K344" s="477">
        <f t="shared" si="85"/>
        <v>0</v>
      </c>
      <c r="L344" s="477"/>
      <c r="M344" s="477"/>
      <c r="N344" s="477"/>
      <c r="O344" s="477">
        <f t="shared" si="86"/>
        <v>0</v>
      </c>
    </row>
    <row r="345" spans="2:15" ht="30" customHeight="1" outlineLevel="1" thickTop="1" thickBot="1" x14ac:dyDescent="0.3">
      <c r="B345" s="850"/>
      <c r="C345" s="850"/>
      <c r="D345" s="850"/>
      <c r="E345" s="850"/>
      <c r="F345" s="850"/>
      <c r="G345" s="850"/>
      <c r="H345" s="477"/>
      <c r="I345" s="477"/>
      <c r="J345" s="477"/>
      <c r="K345" s="477">
        <f t="shared" si="85"/>
        <v>0</v>
      </c>
      <c r="L345" s="477"/>
      <c r="M345" s="477"/>
      <c r="N345" s="477"/>
      <c r="O345" s="477">
        <f t="shared" si="86"/>
        <v>0</v>
      </c>
    </row>
    <row r="346" spans="2:15" ht="30" customHeight="1" outlineLevel="1" thickTop="1" thickBot="1" x14ac:dyDescent="0.3">
      <c r="B346" s="850"/>
      <c r="C346" s="850"/>
      <c r="D346" s="850"/>
      <c r="E346" s="850"/>
      <c r="F346" s="850"/>
      <c r="G346" s="850"/>
      <c r="H346" s="477"/>
      <c r="I346" s="477"/>
      <c r="J346" s="477"/>
      <c r="K346" s="477">
        <f t="shared" si="85"/>
        <v>0</v>
      </c>
      <c r="L346" s="477"/>
      <c r="M346" s="477"/>
      <c r="N346" s="477"/>
      <c r="O346" s="477">
        <f t="shared" si="86"/>
        <v>0</v>
      </c>
    </row>
    <row r="347" spans="2:15" ht="30" customHeight="1" outlineLevel="1" thickTop="1" thickBot="1" x14ac:dyDescent="0.3">
      <c r="B347" s="850"/>
      <c r="C347" s="850"/>
      <c r="D347" s="850"/>
      <c r="E347" s="850"/>
      <c r="F347" s="850"/>
      <c r="G347" s="850"/>
      <c r="H347" s="477"/>
      <c r="I347" s="477"/>
      <c r="J347" s="477"/>
      <c r="K347" s="477">
        <f t="shared" si="85"/>
        <v>0</v>
      </c>
      <c r="L347" s="477"/>
      <c r="M347" s="477"/>
      <c r="N347" s="477"/>
      <c r="O347" s="477">
        <f t="shared" si="86"/>
        <v>0</v>
      </c>
    </row>
    <row r="348" spans="2:15" ht="30" customHeight="1" outlineLevel="1" thickTop="1" thickBot="1" x14ac:dyDescent="0.3">
      <c r="B348" s="850"/>
      <c r="C348" s="850"/>
      <c r="D348" s="850"/>
      <c r="E348" s="850"/>
      <c r="F348" s="850"/>
      <c r="G348" s="850"/>
      <c r="H348" s="477"/>
      <c r="I348" s="477"/>
      <c r="J348" s="477"/>
      <c r="K348" s="477">
        <f t="shared" si="85"/>
        <v>0</v>
      </c>
      <c r="L348" s="477"/>
      <c r="M348" s="477"/>
      <c r="N348" s="477"/>
      <c r="O348" s="477">
        <f t="shared" si="86"/>
        <v>0</v>
      </c>
    </row>
    <row r="349" spans="2:15" ht="30" customHeight="1" outlineLevel="1" thickTop="1" thickBot="1" x14ac:dyDescent="0.3">
      <c r="B349" s="850"/>
      <c r="C349" s="850"/>
      <c r="D349" s="850"/>
      <c r="E349" s="850"/>
      <c r="F349" s="850"/>
      <c r="G349" s="850"/>
      <c r="H349" s="477"/>
      <c r="I349" s="477"/>
      <c r="J349" s="477"/>
      <c r="K349" s="477">
        <f t="shared" si="85"/>
        <v>0</v>
      </c>
      <c r="L349" s="477"/>
      <c r="M349" s="477"/>
      <c r="N349" s="477"/>
      <c r="O349" s="477">
        <f t="shared" si="86"/>
        <v>0</v>
      </c>
    </row>
    <row r="350" spans="2:15" ht="30" customHeight="1" outlineLevel="1" thickTop="1" thickBot="1" x14ac:dyDescent="0.3">
      <c r="B350" s="850"/>
      <c r="C350" s="850"/>
      <c r="D350" s="850"/>
      <c r="E350" s="850"/>
      <c r="F350" s="980"/>
      <c r="G350" s="980"/>
      <c r="H350" s="477"/>
      <c r="I350" s="477"/>
      <c r="J350" s="477"/>
      <c r="K350" s="477">
        <f t="shared" si="85"/>
        <v>0</v>
      </c>
      <c r="L350" s="477"/>
      <c r="M350" s="477"/>
      <c r="N350" s="477"/>
      <c r="O350" s="477">
        <f t="shared" si="86"/>
        <v>0</v>
      </c>
    </row>
    <row r="351" spans="2:15" ht="30" customHeight="1" outlineLevel="1" thickTop="1" thickBot="1" x14ac:dyDescent="0.3">
      <c r="B351" s="850"/>
      <c r="C351" s="850"/>
      <c r="D351" s="850"/>
      <c r="E351" s="850"/>
      <c r="F351" s="980"/>
      <c r="G351" s="980"/>
      <c r="H351" s="477"/>
      <c r="I351" s="477"/>
      <c r="J351" s="477"/>
      <c r="K351" s="477">
        <f t="shared" si="85"/>
        <v>0</v>
      </c>
      <c r="L351" s="477"/>
      <c r="M351" s="477"/>
      <c r="N351" s="477"/>
      <c r="O351" s="477">
        <f t="shared" si="86"/>
        <v>0</v>
      </c>
    </row>
    <row r="352" spans="2:15" ht="24" customHeight="1" outlineLevel="1" thickTop="1" thickBot="1" x14ac:dyDescent="0.3">
      <c r="B352" s="960" t="s">
        <v>12</v>
      </c>
      <c r="C352" s="960"/>
      <c r="D352" s="960"/>
      <c r="E352" s="960"/>
      <c r="F352" s="960"/>
      <c r="G352" s="960"/>
      <c r="H352" s="476">
        <f>SUM(H340:H351)</f>
        <v>0</v>
      </c>
      <c r="I352" s="476">
        <f t="shared" ref="I352:L352" si="87">SUM(I340:I351)</f>
        <v>0</v>
      </c>
      <c r="J352" s="476">
        <f t="shared" si="87"/>
        <v>0</v>
      </c>
      <c r="K352" s="476">
        <f t="shared" si="87"/>
        <v>0</v>
      </c>
      <c r="L352" s="476">
        <f t="shared" si="87"/>
        <v>0</v>
      </c>
      <c r="M352" s="476">
        <f>SUM(M340:M351)</f>
        <v>0</v>
      </c>
      <c r="N352" s="476">
        <f t="shared" ref="N352:O352" si="88">SUM(N340:N351)</f>
        <v>0</v>
      </c>
      <c r="O352" s="476">
        <f t="shared" si="88"/>
        <v>0</v>
      </c>
    </row>
    <row r="353" spans="2:21" s="217" customFormat="1" ht="16.5" outlineLevel="1" thickTop="1" thickBot="1" x14ac:dyDescent="0.3">
      <c r="C353" s="273"/>
    </row>
    <row r="354" spans="2:21" s="217" customFormat="1" ht="21.75" customHeight="1" outlineLevel="1" thickTop="1" x14ac:dyDescent="0.25">
      <c r="C354" s="273"/>
      <c r="D354" s="972" t="s">
        <v>351</v>
      </c>
      <c r="E354" s="973"/>
      <c r="F354" s="973"/>
      <c r="G354" s="973"/>
      <c r="H354" s="973"/>
      <c r="I354" s="973"/>
      <c r="J354" s="973"/>
      <c r="K354" s="973"/>
      <c r="L354" s="973"/>
      <c r="M354" s="974"/>
    </row>
    <row r="355" spans="2:21" ht="15.75" outlineLevel="1" thickBot="1" x14ac:dyDescent="0.3">
      <c r="D355" s="975"/>
      <c r="E355" s="976"/>
      <c r="F355" s="976"/>
      <c r="G355" s="976"/>
      <c r="H355" s="976"/>
      <c r="I355" s="976"/>
      <c r="J355" s="976"/>
      <c r="K355" s="976"/>
      <c r="L355" s="976"/>
      <c r="M355" s="977"/>
    </row>
    <row r="356" spans="2:21" ht="15.75" thickTop="1" x14ac:dyDescent="0.25"/>
    <row r="357" spans="2:21" s="217" customFormat="1" outlineLevel="1" x14ac:dyDescent="0.25">
      <c r="C357" s="205"/>
    </row>
    <row r="358" spans="2:21" s="217" customFormat="1" ht="30.75" customHeight="1" outlineLevel="1" x14ac:dyDescent="0.25"/>
    <row r="359" spans="2:21" ht="39" customHeight="1" x14ac:dyDescent="0.35">
      <c r="B359" s="969" t="s">
        <v>755</v>
      </c>
      <c r="C359" s="969"/>
      <c r="D359" s="969"/>
      <c r="E359" s="969"/>
      <c r="F359" s="969"/>
      <c r="G359" s="969"/>
      <c r="H359" s="969"/>
      <c r="I359" s="969"/>
      <c r="J359" s="969"/>
      <c r="K359" s="969"/>
      <c r="L359" s="969"/>
      <c r="M359" s="969"/>
      <c r="N359" s="969"/>
      <c r="O359" s="969"/>
      <c r="P359" s="969"/>
    </row>
    <row r="360" spans="2:21" ht="49.5" customHeight="1" x14ac:dyDescent="0.25">
      <c r="B360" s="968" t="s">
        <v>754</v>
      </c>
      <c r="C360" s="968"/>
      <c r="D360" s="968"/>
      <c r="E360" s="968"/>
      <c r="F360" s="968"/>
      <c r="G360" s="968"/>
      <c r="H360" s="968"/>
      <c r="I360" s="968"/>
      <c r="J360" s="968"/>
      <c r="K360" s="968"/>
      <c r="L360" s="968"/>
      <c r="M360" s="968"/>
      <c r="N360" s="968"/>
      <c r="O360" s="968"/>
      <c r="P360" s="968"/>
    </row>
    <row r="361" spans="2:21" ht="12.75" customHeight="1" x14ac:dyDescent="0.25"/>
    <row r="362" spans="2:21" s="414" customFormat="1" ht="27.75" customHeight="1" x14ac:dyDescent="0.3">
      <c r="B362" s="964" t="s">
        <v>756</v>
      </c>
      <c r="C362" s="964"/>
      <c r="D362" s="964"/>
      <c r="E362" s="964"/>
      <c r="F362" s="964"/>
      <c r="G362" s="964" t="s">
        <v>58</v>
      </c>
      <c r="H362" s="964" t="s">
        <v>313</v>
      </c>
      <c r="I362" s="964" t="s">
        <v>55</v>
      </c>
      <c r="J362" s="964" t="s">
        <v>56</v>
      </c>
      <c r="K362" s="964" t="s">
        <v>264</v>
      </c>
      <c r="L362" s="964"/>
      <c r="M362" s="964"/>
      <c r="N362" s="964"/>
      <c r="O362" s="964"/>
      <c r="P362" s="964"/>
      <c r="Q362" s="964"/>
      <c r="R362" s="964"/>
      <c r="S362" s="964"/>
      <c r="T362" s="964"/>
      <c r="U362" s="964"/>
    </row>
    <row r="363" spans="2:21" s="414" customFormat="1" ht="27.75" customHeight="1" x14ac:dyDescent="0.3">
      <c r="B363" s="964"/>
      <c r="C363" s="964"/>
      <c r="D363" s="964"/>
      <c r="E363" s="964"/>
      <c r="F363" s="964"/>
      <c r="G363" s="964"/>
      <c r="H363" s="964"/>
      <c r="I363" s="964"/>
      <c r="J363" s="964"/>
      <c r="K363" s="483">
        <v>0</v>
      </c>
      <c r="L363" s="483">
        <v>1</v>
      </c>
      <c r="M363" s="483">
        <v>2</v>
      </c>
      <c r="N363" s="483">
        <v>3</v>
      </c>
      <c r="O363" s="483">
        <v>4</v>
      </c>
      <c r="P363" s="483">
        <v>5</v>
      </c>
      <c r="Q363" s="483">
        <v>6</v>
      </c>
      <c r="R363" s="483">
        <v>7</v>
      </c>
      <c r="S363" s="483">
        <v>8</v>
      </c>
      <c r="T363" s="483">
        <v>9</v>
      </c>
      <c r="U363" s="483">
        <v>10</v>
      </c>
    </row>
    <row r="364" spans="2:21" s="414" customFormat="1" ht="33" customHeight="1" x14ac:dyDescent="0.3">
      <c r="B364" s="443">
        <v>1</v>
      </c>
      <c r="C364" s="970"/>
      <c r="D364" s="970"/>
      <c r="E364" s="970"/>
      <c r="F364" s="970"/>
      <c r="G364" s="497"/>
      <c r="H364" s="495"/>
      <c r="I364" s="493"/>
      <c r="J364" s="499"/>
      <c r="K364" s="500"/>
      <c r="L364" s="499"/>
      <c r="M364" s="499"/>
      <c r="N364" s="499"/>
      <c r="O364" s="499"/>
      <c r="P364" s="499"/>
      <c r="Q364" s="499"/>
      <c r="R364" s="499"/>
      <c r="S364" s="499"/>
      <c r="T364" s="499"/>
      <c r="U364" s="499"/>
    </row>
    <row r="365" spans="2:21" s="414" customFormat="1" ht="33" customHeight="1" x14ac:dyDescent="0.3">
      <c r="B365" s="443">
        <v>2</v>
      </c>
      <c r="C365" s="970"/>
      <c r="D365" s="970"/>
      <c r="E365" s="970"/>
      <c r="F365" s="970"/>
      <c r="G365" s="497"/>
      <c r="H365" s="495"/>
      <c r="I365" s="493"/>
      <c r="J365" s="499"/>
      <c r="K365" s="500"/>
      <c r="L365" s="499"/>
      <c r="M365" s="499"/>
      <c r="N365" s="499"/>
      <c r="O365" s="499"/>
      <c r="P365" s="499"/>
      <c r="Q365" s="499"/>
      <c r="R365" s="499"/>
      <c r="S365" s="499"/>
      <c r="T365" s="499"/>
      <c r="U365" s="499"/>
    </row>
    <row r="366" spans="2:21" s="414" customFormat="1" ht="33" customHeight="1" x14ac:dyDescent="0.3">
      <c r="B366" s="443">
        <v>3</v>
      </c>
      <c r="C366" s="970"/>
      <c r="D366" s="970"/>
      <c r="E366" s="970"/>
      <c r="F366" s="970"/>
      <c r="G366" s="497"/>
      <c r="H366" s="495"/>
      <c r="I366" s="493"/>
      <c r="J366" s="499"/>
      <c r="K366" s="500"/>
      <c r="L366" s="499"/>
      <c r="M366" s="499"/>
      <c r="N366" s="499"/>
      <c r="O366" s="499"/>
      <c r="P366" s="499"/>
      <c r="Q366" s="499"/>
      <c r="R366" s="499"/>
      <c r="S366" s="499"/>
      <c r="T366" s="499"/>
      <c r="U366" s="499"/>
    </row>
    <row r="367" spans="2:21" s="414" customFormat="1" ht="33" customHeight="1" x14ac:dyDescent="0.3">
      <c r="B367" s="443">
        <v>3</v>
      </c>
      <c r="C367" s="970"/>
      <c r="D367" s="970"/>
      <c r="E367" s="970"/>
      <c r="F367" s="970"/>
      <c r="G367" s="497"/>
      <c r="H367" s="495"/>
      <c r="I367" s="493"/>
      <c r="J367" s="499"/>
      <c r="K367" s="500"/>
      <c r="L367" s="499"/>
      <c r="M367" s="499"/>
      <c r="N367" s="499"/>
      <c r="O367" s="499"/>
      <c r="P367" s="499"/>
      <c r="Q367" s="499"/>
      <c r="R367" s="499"/>
      <c r="S367" s="499"/>
      <c r="T367" s="499"/>
      <c r="U367" s="499"/>
    </row>
    <row r="368" spans="2:21" s="414" customFormat="1" ht="33" customHeight="1" x14ac:dyDescent="0.3">
      <c r="B368" s="443">
        <v>5</v>
      </c>
      <c r="C368" s="970"/>
      <c r="D368" s="970"/>
      <c r="E368" s="970"/>
      <c r="F368" s="970"/>
      <c r="G368" s="497"/>
      <c r="H368" s="495"/>
      <c r="I368" s="493"/>
      <c r="J368" s="499"/>
      <c r="K368" s="500"/>
      <c r="L368" s="499"/>
      <c r="M368" s="499"/>
      <c r="N368" s="499"/>
      <c r="O368" s="499"/>
      <c r="P368" s="499"/>
      <c r="Q368" s="499"/>
      <c r="R368" s="499"/>
      <c r="S368" s="499"/>
      <c r="T368" s="499"/>
      <c r="U368" s="499"/>
    </row>
    <row r="369" spans="2:21" s="414" customFormat="1" ht="33" customHeight="1" x14ac:dyDescent="0.3">
      <c r="B369" s="415"/>
      <c r="C369" s="965" t="s">
        <v>314</v>
      </c>
      <c r="D369" s="965"/>
      <c r="E369" s="965"/>
      <c r="F369" s="965"/>
      <c r="G369" s="498"/>
      <c r="H369" s="496"/>
      <c r="I369" s="494"/>
      <c r="J369" s="501">
        <f>SUM(J364:J368)</f>
        <v>0</v>
      </c>
      <c r="K369" s="500"/>
      <c r="L369" s="502">
        <f t="shared" ref="L369:U369" si="89">SUM(L364:L368)</f>
        <v>0</v>
      </c>
      <c r="M369" s="502">
        <f t="shared" si="89"/>
        <v>0</v>
      </c>
      <c r="N369" s="502">
        <f t="shared" si="89"/>
        <v>0</v>
      </c>
      <c r="O369" s="502">
        <f t="shared" si="89"/>
        <v>0</v>
      </c>
      <c r="P369" s="502">
        <f t="shared" si="89"/>
        <v>0</v>
      </c>
      <c r="Q369" s="502">
        <f t="shared" si="89"/>
        <v>0</v>
      </c>
      <c r="R369" s="502">
        <f t="shared" si="89"/>
        <v>0</v>
      </c>
      <c r="S369" s="502">
        <f t="shared" si="89"/>
        <v>0</v>
      </c>
      <c r="T369" s="502">
        <f t="shared" si="89"/>
        <v>0</v>
      </c>
      <c r="U369" s="502">
        <f t="shared" si="89"/>
        <v>0</v>
      </c>
    </row>
    <row r="370" spans="2:21" s="417" customFormat="1" ht="33" customHeight="1" x14ac:dyDescent="0.3">
      <c r="B370" s="416"/>
      <c r="C370" s="971" t="s">
        <v>320</v>
      </c>
      <c r="D370" s="971"/>
      <c r="E370" s="971"/>
      <c r="F370" s="971"/>
      <c r="G370" s="971"/>
      <c r="H370" s="971"/>
      <c r="I370" s="971"/>
      <c r="J370" s="503"/>
      <c r="K370" s="501" t="e">
        <f>+'7-FINANCIACION'!#REF!</f>
        <v>#REF!</v>
      </c>
      <c r="L370" s="501" t="e">
        <f>+'7-FINANCIACION'!#REF!</f>
        <v>#REF!</v>
      </c>
      <c r="M370" s="501" t="e">
        <f>+'7-FINANCIACION'!#REF!</f>
        <v>#REF!</v>
      </c>
      <c r="N370" s="501" t="e">
        <f>+'7-FINANCIACION'!#REF!</f>
        <v>#REF!</v>
      </c>
      <c r="O370" s="501" t="e">
        <f>+'7-FINANCIACION'!#REF!</f>
        <v>#REF!</v>
      </c>
      <c r="P370" s="501" t="e">
        <f>+'7-FINANCIACION'!#REF!</f>
        <v>#REF!</v>
      </c>
      <c r="Q370" s="501" t="e">
        <f>+'7-FINANCIACION'!#REF!</f>
        <v>#REF!</v>
      </c>
      <c r="R370" s="501" t="e">
        <f>+'7-FINANCIACION'!#REF!</f>
        <v>#REF!</v>
      </c>
      <c r="S370" s="501" t="e">
        <f>+'7-FINANCIACION'!#REF!</f>
        <v>#REF!</v>
      </c>
      <c r="T370" s="501" t="e">
        <f>+'7-FINANCIACION'!#REF!</f>
        <v>#REF!</v>
      </c>
      <c r="U370" s="501" t="e">
        <f>+'7-FINANCIACION'!#REF!</f>
        <v>#REF!</v>
      </c>
    </row>
    <row r="371" spans="2:21" s="417" customFormat="1" ht="33" customHeight="1" x14ac:dyDescent="0.3">
      <c r="B371" s="416"/>
      <c r="C371" s="971" t="s">
        <v>319</v>
      </c>
      <c r="D371" s="971"/>
      <c r="E371" s="971"/>
      <c r="F371" s="971"/>
      <c r="G371" s="971"/>
      <c r="H371" s="971"/>
      <c r="I371" s="971"/>
      <c r="J371" s="503"/>
      <c r="K371" s="501">
        <v>0</v>
      </c>
      <c r="L371" s="501">
        <v>0</v>
      </c>
      <c r="M371" s="501">
        <v>0</v>
      </c>
      <c r="N371" s="501">
        <v>0</v>
      </c>
      <c r="O371" s="501">
        <v>0</v>
      </c>
      <c r="P371" s="501">
        <v>0</v>
      </c>
      <c r="Q371" s="501">
        <v>0</v>
      </c>
      <c r="R371" s="501">
        <v>0</v>
      </c>
      <c r="S371" s="501">
        <v>0</v>
      </c>
      <c r="T371" s="501">
        <v>0</v>
      </c>
      <c r="U371" s="501">
        <v>0</v>
      </c>
    </row>
    <row r="372" spans="2:21" s="417" customFormat="1" ht="33" customHeight="1" x14ac:dyDescent="0.3">
      <c r="B372" s="416"/>
      <c r="C372" s="971" t="s">
        <v>315</v>
      </c>
      <c r="D372" s="971"/>
      <c r="E372" s="971"/>
      <c r="F372" s="971"/>
      <c r="G372" s="971"/>
      <c r="H372" s="971"/>
      <c r="I372" s="971"/>
      <c r="J372" s="503"/>
      <c r="K372" s="501">
        <v>0</v>
      </c>
      <c r="L372" s="501">
        <v>0</v>
      </c>
      <c r="M372" s="501">
        <v>0</v>
      </c>
      <c r="N372" s="501">
        <v>0</v>
      </c>
      <c r="O372" s="501">
        <v>0</v>
      </c>
      <c r="P372" s="501">
        <v>0</v>
      </c>
      <c r="Q372" s="501">
        <v>0</v>
      </c>
      <c r="R372" s="501">
        <v>0</v>
      </c>
      <c r="S372" s="501">
        <v>0</v>
      </c>
      <c r="T372" s="501">
        <v>0</v>
      </c>
      <c r="U372" s="501">
        <v>0</v>
      </c>
    </row>
    <row r="373" spans="2:21" s="414" customFormat="1" ht="33" customHeight="1" x14ac:dyDescent="0.3">
      <c r="B373" s="415"/>
      <c r="C373" s="965" t="s">
        <v>318</v>
      </c>
      <c r="D373" s="965"/>
      <c r="E373" s="965"/>
      <c r="F373" s="965"/>
      <c r="G373" s="965"/>
      <c r="H373" s="965"/>
      <c r="I373" s="965"/>
      <c r="J373" s="501">
        <f>SUM(J370:J372)</f>
        <v>0</v>
      </c>
      <c r="K373" s="502" t="e">
        <f t="shared" ref="K373:U373" si="90">SUM(K370:K372)</f>
        <v>#REF!</v>
      </c>
      <c r="L373" s="502" t="e">
        <f t="shared" si="90"/>
        <v>#REF!</v>
      </c>
      <c r="M373" s="502" t="e">
        <f t="shared" si="90"/>
        <v>#REF!</v>
      </c>
      <c r="N373" s="502" t="e">
        <f t="shared" si="90"/>
        <v>#REF!</v>
      </c>
      <c r="O373" s="502" t="e">
        <f t="shared" si="90"/>
        <v>#REF!</v>
      </c>
      <c r="P373" s="502" t="e">
        <f t="shared" si="90"/>
        <v>#REF!</v>
      </c>
      <c r="Q373" s="502" t="e">
        <f t="shared" si="90"/>
        <v>#REF!</v>
      </c>
      <c r="R373" s="502" t="e">
        <f t="shared" si="90"/>
        <v>#REF!</v>
      </c>
      <c r="S373" s="502" t="e">
        <f t="shared" si="90"/>
        <v>#REF!</v>
      </c>
      <c r="T373" s="502" t="e">
        <f t="shared" si="90"/>
        <v>#REF!</v>
      </c>
      <c r="U373" s="502" t="e">
        <f t="shared" si="90"/>
        <v>#REF!</v>
      </c>
    </row>
    <row r="374" spans="2:21" s="414" customFormat="1" ht="33" customHeight="1" x14ac:dyDescent="0.3">
      <c r="B374" s="418"/>
      <c r="C374" s="966" t="s">
        <v>636</v>
      </c>
      <c r="D374" s="966"/>
      <c r="E374" s="966"/>
      <c r="F374" s="966"/>
      <c r="G374" s="966"/>
      <c r="H374" s="966"/>
      <c r="I374" s="966"/>
      <c r="J374" s="504"/>
      <c r="K374" s="505" t="e">
        <f>K369-K373</f>
        <v>#REF!</v>
      </c>
      <c r="L374" s="505" t="e">
        <f>L369-L373</f>
        <v>#REF!</v>
      </c>
      <c r="M374" s="505" t="e">
        <f t="shared" ref="M374:U374" si="91">M369-M373</f>
        <v>#REF!</v>
      </c>
      <c r="N374" s="505" t="e">
        <f t="shared" si="91"/>
        <v>#REF!</v>
      </c>
      <c r="O374" s="505" t="e">
        <f t="shared" si="91"/>
        <v>#REF!</v>
      </c>
      <c r="P374" s="505" t="e">
        <f t="shared" si="91"/>
        <v>#REF!</v>
      </c>
      <c r="Q374" s="505" t="e">
        <f t="shared" si="91"/>
        <v>#REF!</v>
      </c>
      <c r="R374" s="505" t="e">
        <f t="shared" si="91"/>
        <v>#REF!</v>
      </c>
      <c r="S374" s="505" t="e">
        <f t="shared" si="91"/>
        <v>#REF!</v>
      </c>
      <c r="T374" s="505" t="e">
        <f t="shared" si="91"/>
        <v>#REF!</v>
      </c>
      <c r="U374" s="505" t="e">
        <f t="shared" si="91"/>
        <v>#REF!</v>
      </c>
    </row>
    <row r="375" spans="2:21" s="414" customFormat="1" ht="33" customHeight="1" x14ac:dyDescent="0.3">
      <c r="C375" s="967" t="s">
        <v>311</v>
      </c>
      <c r="D375" s="967"/>
      <c r="E375" s="967"/>
      <c r="F375" s="967"/>
      <c r="G375" s="967"/>
      <c r="H375" s="967"/>
      <c r="I375" s="967"/>
      <c r="J375" s="419">
        <v>0.1</v>
      </c>
    </row>
    <row r="376" spans="2:21" s="414" customFormat="1" ht="33" customHeight="1" x14ac:dyDescent="0.3">
      <c r="C376" s="966" t="s">
        <v>637</v>
      </c>
      <c r="D376" s="966"/>
      <c r="E376" s="966"/>
      <c r="F376" s="966"/>
      <c r="G376" s="966"/>
      <c r="H376" s="966"/>
      <c r="I376" s="966"/>
      <c r="J376" s="420" t="e">
        <f>NPV(J375,L374:U374)+K374</f>
        <v>#REF!</v>
      </c>
    </row>
    <row r="377" spans="2:21" s="414" customFormat="1" ht="33" customHeight="1" x14ac:dyDescent="0.3">
      <c r="C377" s="967" t="s">
        <v>317</v>
      </c>
      <c r="D377" s="967"/>
      <c r="E377" s="967"/>
      <c r="F377" s="967"/>
      <c r="G377" s="967"/>
      <c r="H377" s="967"/>
      <c r="I377" s="967"/>
      <c r="J377" s="421">
        <f>NPV(J375,L369:U369)+K369</f>
        <v>0</v>
      </c>
    </row>
    <row r="378" spans="2:21" s="414" customFormat="1" ht="33" customHeight="1" x14ac:dyDescent="0.3">
      <c r="C378" s="967" t="s">
        <v>316</v>
      </c>
      <c r="D378" s="967"/>
      <c r="E378" s="967"/>
      <c r="F378" s="967"/>
      <c r="G378" s="967"/>
      <c r="H378" s="967"/>
      <c r="I378" s="967"/>
      <c r="J378" s="421" t="e">
        <f>NPV(J375,L373:U373)+K373</f>
        <v>#REF!</v>
      </c>
    </row>
    <row r="379" spans="2:21" s="414" customFormat="1" ht="33" customHeight="1" x14ac:dyDescent="0.3">
      <c r="C379" s="965" t="s">
        <v>298</v>
      </c>
      <c r="D379" s="965"/>
      <c r="E379" s="965"/>
      <c r="F379" s="965"/>
      <c r="G379" s="965"/>
      <c r="H379" s="965"/>
      <c r="I379" s="965"/>
      <c r="J379" s="421" t="e">
        <f>+J377/J378</f>
        <v>#REF!</v>
      </c>
      <c r="K379" s="422" t="s">
        <v>321</v>
      </c>
    </row>
    <row r="380" spans="2:21" s="217" customFormat="1" ht="51" customHeight="1" outlineLevel="1" x14ac:dyDescent="0.25">
      <c r="C380" s="273"/>
    </row>
    <row r="381" spans="2:21" s="217" customFormat="1" ht="23.25" customHeight="1" x14ac:dyDescent="0.35">
      <c r="B381" s="969" t="s">
        <v>759</v>
      </c>
      <c r="C381" s="969"/>
      <c r="D381" s="969"/>
      <c r="E381" s="969"/>
      <c r="F381" s="969"/>
      <c r="G381" s="969"/>
      <c r="H381" s="969"/>
      <c r="I381" s="969"/>
      <c r="J381" s="969"/>
      <c r="K381" s="969"/>
      <c r="L381" s="969"/>
      <c r="M381" s="969"/>
      <c r="N381" s="969"/>
      <c r="O381" s="969"/>
      <c r="P381" s="969"/>
      <c r="Q381" s="969"/>
      <c r="R381" s="969"/>
      <c r="S381" s="969"/>
      <c r="T381" s="969"/>
    </row>
    <row r="382" spans="2:21" s="217" customFormat="1" ht="10.5" customHeight="1" thickBot="1" x14ac:dyDescent="0.3">
      <c r="C382" s="221"/>
      <c r="K382" s="221"/>
    </row>
    <row r="383" spans="2:21" s="217" customFormat="1" ht="64.5" customHeight="1" thickTop="1" thickBot="1" x14ac:dyDescent="0.3">
      <c r="B383" s="1059" t="s">
        <v>113</v>
      </c>
      <c r="C383" s="1060" t="s">
        <v>67</v>
      </c>
      <c r="D383" s="1061"/>
      <c r="E383" s="1061"/>
      <c r="F383" s="1061"/>
      <c r="G383" s="1064" t="s">
        <v>355</v>
      </c>
      <c r="H383" s="1064" t="s">
        <v>65</v>
      </c>
      <c r="I383" s="1066" t="s">
        <v>760</v>
      </c>
      <c r="J383" s="1066" t="s">
        <v>761</v>
      </c>
      <c r="K383" s="506" t="s">
        <v>146</v>
      </c>
      <c r="L383" s="506" t="s">
        <v>114</v>
      </c>
      <c r="M383" s="506" t="s">
        <v>353</v>
      </c>
      <c r="N383" s="506" t="s">
        <v>763</v>
      </c>
      <c r="O383" s="506" t="s">
        <v>116</v>
      </c>
      <c r="P383" s="1067" t="s">
        <v>762</v>
      </c>
      <c r="Q383" s="1069" t="s">
        <v>23</v>
      </c>
      <c r="R383" s="1069"/>
      <c r="S383" s="1069"/>
      <c r="T383" s="1069" t="s">
        <v>160</v>
      </c>
    </row>
    <row r="384" spans="2:21" s="217" customFormat="1" ht="31.5" customHeight="1" thickTop="1" thickBot="1" x14ac:dyDescent="0.3">
      <c r="B384" s="1059"/>
      <c r="C384" s="1062"/>
      <c r="D384" s="1063"/>
      <c r="E384" s="1063"/>
      <c r="F384" s="1063"/>
      <c r="G384" s="1065"/>
      <c r="H384" s="1065"/>
      <c r="I384" s="1066"/>
      <c r="J384" s="1066"/>
      <c r="K384" s="507" t="s">
        <v>753</v>
      </c>
      <c r="L384" s="507" t="s">
        <v>753</v>
      </c>
      <c r="M384" s="507" t="s">
        <v>753</v>
      </c>
      <c r="N384" s="507" t="s">
        <v>753</v>
      </c>
      <c r="O384" s="507" t="s">
        <v>753</v>
      </c>
      <c r="P384" s="1068"/>
      <c r="Q384" s="1069"/>
      <c r="R384" s="1069"/>
      <c r="S384" s="1069"/>
      <c r="T384" s="1069"/>
    </row>
    <row r="385" spans="2:39" s="217" customFormat="1" ht="51.75" customHeight="1" thickTop="1" thickBot="1" x14ac:dyDescent="0.3">
      <c r="B385" s="232">
        <v>1</v>
      </c>
      <c r="C385" s="1074"/>
      <c r="D385" s="1075"/>
      <c r="E385" s="1075"/>
      <c r="F385" s="1075"/>
      <c r="G385" s="478"/>
      <c r="H385" s="479"/>
      <c r="I385" s="479"/>
      <c r="J385" s="479"/>
      <c r="K385" s="480"/>
      <c r="L385" s="480"/>
      <c r="M385" s="480"/>
      <c r="N385" s="480"/>
      <c r="O385" s="480"/>
      <c r="P385" s="481"/>
      <c r="Q385" s="855"/>
      <c r="R385" s="855"/>
      <c r="S385" s="855"/>
      <c r="T385" s="445"/>
    </row>
    <row r="386" spans="2:39" s="217" customFormat="1" ht="54" customHeight="1" thickTop="1" thickBot="1" x14ac:dyDescent="0.3">
      <c r="B386" s="232">
        <v>2</v>
      </c>
      <c r="C386" s="1074"/>
      <c r="D386" s="1075"/>
      <c r="E386" s="1075"/>
      <c r="F386" s="1075"/>
      <c r="G386" s="478"/>
      <c r="H386" s="479"/>
      <c r="I386" s="479"/>
      <c r="J386" s="479"/>
      <c r="K386" s="480"/>
      <c r="L386" s="480"/>
      <c r="M386" s="480"/>
      <c r="N386" s="480"/>
      <c r="O386" s="480"/>
      <c r="P386" s="481"/>
      <c r="Q386" s="855"/>
      <c r="R386" s="855"/>
      <c r="S386" s="855"/>
      <c r="T386" s="445"/>
    </row>
    <row r="387" spans="2:39" s="217" customFormat="1" ht="6" customHeight="1" thickTop="1" x14ac:dyDescent="0.25">
      <c r="C387" s="277"/>
      <c r="D387" s="276"/>
      <c r="E387" s="277"/>
      <c r="F387" s="277"/>
      <c r="G387" s="277"/>
      <c r="H387" s="277"/>
      <c r="I387" s="277"/>
      <c r="J387" s="277"/>
      <c r="K387" s="277"/>
      <c r="L387" s="277"/>
      <c r="M387" s="277"/>
      <c r="N387" s="277"/>
      <c r="O387" s="277"/>
      <c r="P387" s="277"/>
      <c r="Q387" s="277"/>
      <c r="R387" s="277"/>
      <c r="S387" s="277"/>
      <c r="T387" s="278"/>
    </row>
    <row r="388" spans="2:39" s="217" customFormat="1" ht="15" customHeight="1" x14ac:dyDescent="0.25">
      <c r="B388" s="1076" t="s">
        <v>119</v>
      </c>
      <c r="C388" s="1076"/>
      <c r="D388" s="1076"/>
      <c r="E388" s="1076" t="s">
        <v>120</v>
      </c>
      <c r="F388" s="1076"/>
      <c r="G388" s="1076"/>
      <c r="H388" s="1076"/>
      <c r="I388" s="1076"/>
      <c r="J388" s="1076"/>
      <c r="K388" s="279"/>
      <c r="L388" s="279"/>
      <c r="M388" s="279"/>
      <c r="N388" s="279"/>
      <c r="O388" s="279"/>
      <c r="P388" s="279"/>
      <c r="Q388" s="279"/>
      <c r="R388" s="279"/>
      <c r="S388" s="279"/>
    </row>
    <row r="389" spans="2:39" s="217" customFormat="1" ht="27" customHeight="1" x14ac:dyDescent="0.25">
      <c r="B389" s="275"/>
      <c r="C389" s="275"/>
      <c r="D389" s="275"/>
      <c r="E389" s="275"/>
      <c r="F389" s="275"/>
      <c r="G389" s="275"/>
      <c r="H389" s="275"/>
      <c r="I389" s="275"/>
      <c r="J389" s="275"/>
      <c r="K389" s="275"/>
      <c r="L389" s="275"/>
      <c r="M389" s="275"/>
      <c r="N389" s="275"/>
      <c r="O389" s="275"/>
      <c r="P389" s="275"/>
    </row>
    <row r="390" spans="2:39" s="217" customFormat="1" ht="45" customHeight="1" x14ac:dyDescent="0.35">
      <c r="B390" s="1077" t="s">
        <v>764</v>
      </c>
      <c r="C390" s="1077"/>
      <c r="D390" s="1077"/>
      <c r="E390" s="1077"/>
      <c r="F390" s="1077"/>
      <c r="G390" s="1077"/>
      <c r="H390" s="1077"/>
      <c r="I390" s="1077"/>
      <c r="J390" s="1077"/>
      <c r="K390" s="1077"/>
      <c r="L390" s="1077"/>
      <c r="M390" s="1077"/>
      <c r="N390" s="1077"/>
      <c r="O390" s="1077"/>
      <c r="P390" s="1077"/>
    </row>
    <row r="391" spans="2:39" s="217" customFormat="1" ht="13.5" customHeight="1" thickBot="1" x14ac:dyDescent="0.3">
      <c r="B391" s="275"/>
      <c r="C391" s="275"/>
      <c r="D391" s="275"/>
      <c r="E391" s="275"/>
      <c r="F391" s="275"/>
      <c r="G391" s="275"/>
      <c r="H391" s="275"/>
      <c r="I391" s="275"/>
      <c r="J391" s="275"/>
      <c r="K391" s="275"/>
      <c r="L391" s="275"/>
      <c r="M391" s="275"/>
      <c r="N391" s="275"/>
      <c r="O391" s="275"/>
      <c r="P391" s="275"/>
    </row>
    <row r="392" spans="2:39" ht="28.5" customHeight="1" thickTop="1" thickBot="1" x14ac:dyDescent="0.3">
      <c r="B392" s="439" t="s">
        <v>113</v>
      </c>
      <c r="C392" s="733" t="s">
        <v>765</v>
      </c>
      <c r="D392" s="733"/>
      <c r="E392" s="733"/>
      <c r="F392" s="733"/>
      <c r="G392" s="733"/>
      <c r="H392" s="733"/>
      <c r="I392" s="733" t="s">
        <v>91</v>
      </c>
      <c r="J392" s="733"/>
      <c r="K392" s="733"/>
      <c r="L392" s="733"/>
      <c r="M392" s="733"/>
      <c r="N392" s="733"/>
      <c r="O392" s="733"/>
      <c r="P392" s="733"/>
    </row>
    <row r="393" spans="2:39" ht="79.5" customHeight="1" thickTop="1" thickBot="1" x14ac:dyDescent="0.35">
      <c r="B393" s="199"/>
      <c r="C393" s="1070"/>
      <c r="D393" s="1070"/>
      <c r="E393" s="1070"/>
      <c r="F393" s="1070"/>
      <c r="G393" s="1070"/>
      <c r="H393" s="1070"/>
      <c r="I393" s="802"/>
      <c r="J393" s="802"/>
      <c r="K393" s="802"/>
      <c r="L393" s="802"/>
      <c r="M393" s="802"/>
      <c r="N393" s="802"/>
      <c r="O393" s="802"/>
      <c r="P393" s="802"/>
    </row>
    <row r="394" spans="2:39" ht="36.75" customHeight="1" thickTop="1" thickBot="1" x14ac:dyDescent="0.3">
      <c r="B394" s="733" t="s">
        <v>107</v>
      </c>
      <c r="C394" s="733"/>
      <c r="D394" s="733"/>
      <c r="E394" s="733"/>
      <c r="F394" s="733"/>
      <c r="G394" s="733"/>
      <c r="H394" s="733"/>
      <c r="I394" s="733"/>
      <c r="J394" s="733"/>
      <c r="K394" s="733"/>
      <c r="L394" s="733"/>
      <c r="M394" s="733"/>
      <c r="N394" s="733"/>
      <c r="O394" s="733"/>
      <c r="P394" s="733"/>
    </row>
    <row r="395" spans="2:39" ht="100.5" customHeight="1" thickTop="1" thickBot="1" x14ac:dyDescent="0.35">
      <c r="B395" s="1071"/>
      <c r="C395" s="1072"/>
      <c r="D395" s="1072"/>
      <c r="E395" s="1072"/>
      <c r="F395" s="1072"/>
      <c r="G395" s="1072"/>
      <c r="H395" s="1072"/>
      <c r="I395" s="1072"/>
      <c r="J395" s="1072"/>
      <c r="K395" s="1072"/>
      <c r="L395" s="1072"/>
      <c r="M395" s="1072"/>
      <c r="N395" s="1072"/>
      <c r="O395" s="1072"/>
      <c r="P395" s="1073"/>
    </row>
    <row r="396" spans="2:39" s="414" customFormat="1" ht="19.5" thickTop="1" x14ac:dyDescent="0.3">
      <c r="AF396" s="1021" t="s">
        <v>639</v>
      </c>
      <c r="AG396" s="1022"/>
      <c r="AH396" s="423" t="e">
        <f>#REF!</f>
        <v>#REF!</v>
      </c>
      <c r="AK396" s="1021" t="s">
        <v>639</v>
      </c>
      <c r="AL396" s="1022"/>
      <c r="AM396" s="423" t="e">
        <f>#REF!</f>
        <v>#REF!</v>
      </c>
    </row>
    <row r="397" spans="2:39" s="414" customFormat="1" ht="18.75" x14ac:dyDescent="0.3"/>
    <row r="398" spans="2:39" s="414" customFormat="1" ht="18.75" x14ac:dyDescent="0.3"/>
  </sheetData>
  <customSheetViews>
    <customSheetView guid="{5E50F9FD-F004-4720-80B6-C9BC38A9EF11}" scale="80" topLeftCell="A33">
      <selection activeCell="F94" sqref="F94"/>
      <pageMargins left="0.7" right="0.7" top="0.75" bottom="0.75" header="0.3" footer="0.3"/>
      <pageSetup orientation="portrait" r:id="rId1"/>
    </customSheetView>
    <customSheetView guid="{1C0C6AD9-F7CB-499C-AE2C-0DCA53FA4E92}" scale="80" topLeftCell="A33">
      <selection activeCell="F94" sqref="F94"/>
      <pageMargins left="0.7" right="0.7" top="0.75" bottom="0.75" header="0.3" footer="0.3"/>
      <pageSetup orientation="portrait" r:id="rId2"/>
    </customSheetView>
  </customSheetViews>
  <mergeCells count="759">
    <mergeCell ref="C393:H393"/>
    <mergeCell ref="I393:P393"/>
    <mergeCell ref="B394:P394"/>
    <mergeCell ref="B395:P395"/>
    <mergeCell ref="C385:F385"/>
    <mergeCell ref="Q385:S385"/>
    <mergeCell ref="C386:F386"/>
    <mergeCell ref="Q386:S386"/>
    <mergeCell ref="B388:D388"/>
    <mergeCell ref="E388:J388"/>
    <mergeCell ref="B390:P390"/>
    <mergeCell ref="C392:H392"/>
    <mergeCell ref="I392:P392"/>
    <mergeCell ref="C373:I373"/>
    <mergeCell ref="C374:I374"/>
    <mergeCell ref="C375:I375"/>
    <mergeCell ref="C376:I376"/>
    <mergeCell ref="C377:I377"/>
    <mergeCell ref="C378:I378"/>
    <mergeCell ref="C379:I379"/>
    <mergeCell ref="B381:T381"/>
    <mergeCell ref="B383:B384"/>
    <mergeCell ref="C383:F384"/>
    <mergeCell ref="G383:G384"/>
    <mergeCell ref="H383:H384"/>
    <mergeCell ref="I383:I384"/>
    <mergeCell ref="J383:J384"/>
    <mergeCell ref="P383:P384"/>
    <mergeCell ref="Q383:S384"/>
    <mergeCell ref="T383:T384"/>
    <mergeCell ref="C364:F364"/>
    <mergeCell ref="C365:F365"/>
    <mergeCell ref="C366:F366"/>
    <mergeCell ref="C367:F367"/>
    <mergeCell ref="C368:F368"/>
    <mergeCell ref="C369:F369"/>
    <mergeCell ref="C370:I370"/>
    <mergeCell ref="C371:I371"/>
    <mergeCell ref="C372:I372"/>
    <mergeCell ref="B349:E351"/>
    <mergeCell ref="F349:G349"/>
    <mergeCell ref="F350:G350"/>
    <mergeCell ref="F351:G351"/>
    <mergeCell ref="B352:G352"/>
    <mergeCell ref="D354:M355"/>
    <mergeCell ref="B359:P359"/>
    <mergeCell ref="B360:P360"/>
    <mergeCell ref="B362:F363"/>
    <mergeCell ref="G362:G363"/>
    <mergeCell ref="H362:H363"/>
    <mergeCell ref="I362:I363"/>
    <mergeCell ref="J362:J363"/>
    <mergeCell ref="K362:U362"/>
    <mergeCell ref="B340:E342"/>
    <mergeCell ref="F340:G340"/>
    <mergeCell ref="F341:G341"/>
    <mergeCell ref="F342:G342"/>
    <mergeCell ref="B343:E345"/>
    <mergeCell ref="F343:G343"/>
    <mergeCell ref="F344:G344"/>
    <mergeCell ref="F345:G345"/>
    <mergeCell ref="B346:E348"/>
    <mergeCell ref="F346:G346"/>
    <mergeCell ref="F347:G347"/>
    <mergeCell ref="F348:G348"/>
    <mergeCell ref="B331:E331"/>
    <mergeCell ref="B333:O333"/>
    <mergeCell ref="B335:H335"/>
    <mergeCell ref="I335:J335"/>
    <mergeCell ref="B337:O337"/>
    <mergeCell ref="B338:E339"/>
    <mergeCell ref="F338:G339"/>
    <mergeCell ref="H338:K338"/>
    <mergeCell ref="L338:O338"/>
    <mergeCell ref="B323:E323"/>
    <mergeCell ref="F323:G323"/>
    <mergeCell ref="B324:E325"/>
    <mergeCell ref="F324:P324"/>
    <mergeCell ref="B326:E326"/>
    <mergeCell ref="B327:E327"/>
    <mergeCell ref="B328:E328"/>
    <mergeCell ref="B329:E329"/>
    <mergeCell ref="B330:E330"/>
    <mergeCell ref="B314:C314"/>
    <mergeCell ref="D314:U314"/>
    <mergeCell ref="B315:I315"/>
    <mergeCell ref="B317:P317"/>
    <mergeCell ref="Q317:R317"/>
    <mergeCell ref="B319:P319"/>
    <mergeCell ref="B321:E321"/>
    <mergeCell ref="F321:G321"/>
    <mergeCell ref="B322:E322"/>
    <mergeCell ref="F322:G322"/>
    <mergeCell ref="D303:F303"/>
    <mergeCell ref="D304:F304"/>
    <mergeCell ref="D305:F305"/>
    <mergeCell ref="D306:I306"/>
    <mergeCell ref="D307:U307"/>
    <mergeCell ref="D308:I308"/>
    <mergeCell ref="B309:C313"/>
    <mergeCell ref="D309:F309"/>
    <mergeCell ref="D310:F310"/>
    <mergeCell ref="D311:F311"/>
    <mergeCell ref="D312:F312"/>
    <mergeCell ref="D313:I313"/>
    <mergeCell ref="B268:C308"/>
    <mergeCell ref="D268:F268"/>
    <mergeCell ref="G268:U268"/>
    <mergeCell ref="D277:F277"/>
    <mergeCell ref="D278:F278"/>
    <mergeCell ref="D279:F279"/>
    <mergeCell ref="D280:F280"/>
    <mergeCell ref="D281:F281"/>
    <mergeCell ref="D282:I282"/>
    <mergeCell ref="D283:U283"/>
    <mergeCell ref="D284:F284"/>
    <mergeCell ref="G284:U284"/>
    <mergeCell ref="D295:F295"/>
    <mergeCell ref="D296:F296"/>
    <mergeCell ref="D297:F297"/>
    <mergeCell ref="D298:I298"/>
    <mergeCell ref="D299:U299"/>
    <mergeCell ref="D300:F300"/>
    <mergeCell ref="G300:U300"/>
    <mergeCell ref="D301:F301"/>
    <mergeCell ref="D302:F302"/>
    <mergeCell ref="D287:F287"/>
    <mergeCell ref="D288:F288"/>
    <mergeCell ref="D289:F289"/>
    <mergeCell ref="D290:I290"/>
    <mergeCell ref="D291:U291"/>
    <mergeCell ref="D292:F292"/>
    <mergeCell ref="G292:U292"/>
    <mergeCell ref="D293:F293"/>
    <mergeCell ref="D294:F294"/>
    <mergeCell ref="X268:Z276"/>
    <mergeCell ref="D269:F269"/>
    <mergeCell ref="D270:F270"/>
    <mergeCell ref="D271:F271"/>
    <mergeCell ref="D272:F272"/>
    <mergeCell ref="D273:F273"/>
    <mergeCell ref="D274:I274"/>
    <mergeCell ref="D275:U275"/>
    <mergeCell ref="D276:F276"/>
    <mergeCell ref="G276:U276"/>
    <mergeCell ref="D285:F285"/>
    <mergeCell ref="D286:F286"/>
    <mergeCell ref="C251:G251"/>
    <mergeCell ref="B263:P263"/>
    <mergeCell ref="B265:U265"/>
    <mergeCell ref="B266:C267"/>
    <mergeCell ref="D266:F267"/>
    <mergeCell ref="G266:G267"/>
    <mergeCell ref="H266:H267"/>
    <mergeCell ref="I266:I267"/>
    <mergeCell ref="J266:J267"/>
    <mergeCell ref="K266:U266"/>
    <mergeCell ref="C252:G252"/>
    <mergeCell ref="L253:M253"/>
    <mergeCell ref="L254:M254"/>
    <mergeCell ref="L255:M255"/>
    <mergeCell ref="L256:M256"/>
    <mergeCell ref="C257:G257"/>
    <mergeCell ref="L257:M257"/>
    <mergeCell ref="C258:G258"/>
    <mergeCell ref="C250:G250"/>
    <mergeCell ref="H250:I250"/>
    <mergeCell ref="J250:K250"/>
    <mergeCell ref="L250:M250"/>
    <mergeCell ref="N250:P250"/>
    <mergeCell ref="H251:I251"/>
    <mergeCell ref="J251:K251"/>
    <mergeCell ref="L251:M251"/>
    <mergeCell ref="N251:P251"/>
    <mergeCell ref="C248:F248"/>
    <mergeCell ref="H248:I248"/>
    <mergeCell ref="J248:K248"/>
    <mergeCell ref="L248:M248"/>
    <mergeCell ref="N248:P248"/>
    <mergeCell ref="C249:F249"/>
    <mergeCell ref="H249:I249"/>
    <mergeCell ref="J249:K249"/>
    <mergeCell ref="L249:M249"/>
    <mergeCell ref="N249:P249"/>
    <mergeCell ref="C246:F246"/>
    <mergeCell ref="H246:I246"/>
    <mergeCell ref="J246:K246"/>
    <mergeCell ref="L246:M246"/>
    <mergeCell ref="N246:P246"/>
    <mergeCell ref="C247:F247"/>
    <mergeCell ref="H247:I247"/>
    <mergeCell ref="J247:K247"/>
    <mergeCell ref="L247:M247"/>
    <mergeCell ref="N247:P247"/>
    <mergeCell ref="C243:F243"/>
    <mergeCell ref="G243:P243"/>
    <mergeCell ref="C244:F244"/>
    <mergeCell ref="H244:I244"/>
    <mergeCell ref="J244:K244"/>
    <mergeCell ref="L244:M244"/>
    <mergeCell ref="N244:P244"/>
    <mergeCell ref="C245:F245"/>
    <mergeCell ref="H245:I245"/>
    <mergeCell ref="J245:K245"/>
    <mergeCell ref="L245:M245"/>
    <mergeCell ref="N245:P245"/>
    <mergeCell ref="C241:G241"/>
    <mergeCell ref="H241:I241"/>
    <mergeCell ref="J241:K241"/>
    <mergeCell ref="L241:M241"/>
    <mergeCell ref="N241:P241"/>
    <mergeCell ref="C242:F242"/>
    <mergeCell ref="H242:I242"/>
    <mergeCell ref="J242:K242"/>
    <mergeCell ref="L242:M242"/>
    <mergeCell ref="N242:P242"/>
    <mergeCell ref="C239:F239"/>
    <mergeCell ref="H239:I239"/>
    <mergeCell ref="J239:K239"/>
    <mergeCell ref="L239:M239"/>
    <mergeCell ref="N239:P239"/>
    <mergeCell ref="C240:F240"/>
    <mergeCell ref="H240:I240"/>
    <mergeCell ref="J240:K240"/>
    <mergeCell ref="L240:M240"/>
    <mergeCell ref="N240:P240"/>
    <mergeCell ref="C237:F237"/>
    <mergeCell ref="H237:I237"/>
    <mergeCell ref="J237:K237"/>
    <mergeCell ref="L237:M237"/>
    <mergeCell ref="N237:P237"/>
    <mergeCell ref="C238:F238"/>
    <mergeCell ref="H238:I238"/>
    <mergeCell ref="J238:K238"/>
    <mergeCell ref="L238:M238"/>
    <mergeCell ref="N238:P238"/>
    <mergeCell ref="C234:F234"/>
    <mergeCell ref="G234:P234"/>
    <mergeCell ref="C235:F235"/>
    <mergeCell ref="H235:I235"/>
    <mergeCell ref="J235:K235"/>
    <mergeCell ref="L235:M235"/>
    <mergeCell ref="N235:P235"/>
    <mergeCell ref="C236:F236"/>
    <mergeCell ref="H236:I236"/>
    <mergeCell ref="J236:K236"/>
    <mergeCell ref="L236:M236"/>
    <mergeCell ref="N236:P236"/>
    <mergeCell ref="C232:G232"/>
    <mergeCell ref="H232:I232"/>
    <mergeCell ref="J232:K232"/>
    <mergeCell ref="L232:M232"/>
    <mergeCell ref="N232:P232"/>
    <mergeCell ref="C233:F233"/>
    <mergeCell ref="H233:I233"/>
    <mergeCell ref="J233:K233"/>
    <mergeCell ref="L233:M233"/>
    <mergeCell ref="N233:P233"/>
    <mergeCell ref="C230:F230"/>
    <mergeCell ref="H230:I230"/>
    <mergeCell ref="J230:K230"/>
    <mergeCell ref="L230:M230"/>
    <mergeCell ref="N230:P230"/>
    <mergeCell ref="C231:F231"/>
    <mergeCell ref="H231:I231"/>
    <mergeCell ref="J231:K231"/>
    <mergeCell ref="L231:M231"/>
    <mergeCell ref="N231:P231"/>
    <mergeCell ref="C228:F228"/>
    <mergeCell ref="H228:I228"/>
    <mergeCell ref="J228:K228"/>
    <mergeCell ref="L228:M228"/>
    <mergeCell ref="N228:P228"/>
    <mergeCell ref="C229:F229"/>
    <mergeCell ref="H229:I229"/>
    <mergeCell ref="J229:K229"/>
    <mergeCell ref="L229:M229"/>
    <mergeCell ref="N229:P229"/>
    <mergeCell ref="C225:F225"/>
    <mergeCell ref="G225:P225"/>
    <mergeCell ref="C226:F226"/>
    <mergeCell ref="H226:I226"/>
    <mergeCell ref="J226:K226"/>
    <mergeCell ref="L226:M226"/>
    <mergeCell ref="N226:P226"/>
    <mergeCell ref="C227:F227"/>
    <mergeCell ref="H227:I227"/>
    <mergeCell ref="J227:K227"/>
    <mergeCell ref="L227:M227"/>
    <mergeCell ref="N227:P227"/>
    <mergeCell ref="C223:G223"/>
    <mergeCell ref="H223:I223"/>
    <mergeCell ref="J223:K223"/>
    <mergeCell ref="L223:M223"/>
    <mergeCell ref="N223:P223"/>
    <mergeCell ref="C224:F224"/>
    <mergeCell ref="H224:I224"/>
    <mergeCell ref="J224:K224"/>
    <mergeCell ref="L224:M224"/>
    <mergeCell ref="N224:P224"/>
    <mergeCell ref="C221:F221"/>
    <mergeCell ref="H221:I221"/>
    <mergeCell ref="J221:K221"/>
    <mergeCell ref="L221:M221"/>
    <mergeCell ref="N221:P221"/>
    <mergeCell ref="C222:F222"/>
    <mergeCell ref="H222:I222"/>
    <mergeCell ref="J222:K222"/>
    <mergeCell ref="L222:M222"/>
    <mergeCell ref="N222:P222"/>
    <mergeCell ref="L218:M218"/>
    <mergeCell ref="N218:P218"/>
    <mergeCell ref="C219:F219"/>
    <mergeCell ref="H219:I219"/>
    <mergeCell ref="J219:K219"/>
    <mergeCell ref="L219:M219"/>
    <mergeCell ref="N219:P219"/>
    <mergeCell ref="C220:F220"/>
    <mergeCell ref="H220:I220"/>
    <mergeCell ref="J220:K220"/>
    <mergeCell ref="L220:M220"/>
    <mergeCell ref="N220:P220"/>
    <mergeCell ref="C218:F218"/>
    <mergeCell ref="H218:I218"/>
    <mergeCell ref="J218:K218"/>
    <mergeCell ref="C214:G214"/>
    <mergeCell ref="H214:I214"/>
    <mergeCell ref="J214:K214"/>
    <mergeCell ref="L214:M214"/>
    <mergeCell ref="N214:P214"/>
    <mergeCell ref="H215:I215"/>
    <mergeCell ref="J215:K215"/>
    <mergeCell ref="L215:M215"/>
    <mergeCell ref="N215:P215"/>
    <mergeCell ref="C215:F215"/>
    <mergeCell ref="C210:F210"/>
    <mergeCell ref="C212:F212"/>
    <mergeCell ref="C213:F213"/>
    <mergeCell ref="L210:M210"/>
    <mergeCell ref="N210:P210"/>
    <mergeCell ref="C211:F211"/>
    <mergeCell ref="H211:I211"/>
    <mergeCell ref="J211:K211"/>
    <mergeCell ref="L211:M211"/>
    <mergeCell ref="N211:P211"/>
    <mergeCell ref="H212:I212"/>
    <mergeCell ref="J212:K212"/>
    <mergeCell ref="L212:M212"/>
    <mergeCell ref="N212:P212"/>
    <mergeCell ref="L213:M213"/>
    <mergeCell ref="N213:P213"/>
    <mergeCell ref="C207:F207"/>
    <mergeCell ref="G207:P207"/>
    <mergeCell ref="C208:F208"/>
    <mergeCell ref="H208:I208"/>
    <mergeCell ref="J208:K208"/>
    <mergeCell ref="L208:M208"/>
    <mergeCell ref="N208:P208"/>
    <mergeCell ref="C209:F209"/>
    <mergeCell ref="H209:I209"/>
    <mergeCell ref="J209:K209"/>
    <mergeCell ref="L209:M209"/>
    <mergeCell ref="N209:P209"/>
    <mergeCell ref="H69:I69"/>
    <mergeCell ref="J69:K69"/>
    <mergeCell ref="L69:M69"/>
    <mergeCell ref="L57:M57"/>
    <mergeCell ref="L58:M58"/>
    <mergeCell ref="H60:I60"/>
    <mergeCell ref="J60:K60"/>
    <mergeCell ref="J56:K56"/>
    <mergeCell ref="N62:P62"/>
    <mergeCell ref="N60:P60"/>
    <mergeCell ref="H67:I67"/>
    <mergeCell ref="J67:K67"/>
    <mergeCell ref="L43:M43"/>
    <mergeCell ref="J57:K57"/>
    <mergeCell ref="L47:M47"/>
    <mergeCell ref="J62:K62"/>
    <mergeCell ref="L62:M62"/>
    <mergeCell ref="L61:M61"/>
    <mergeCell ref="J58:K58"/>
    <mergeCell ref="J55:K55"/>
    <mergeCell ref="L64:M64"/>
    <mergeCell ref="L66:M66"/>
    <mergeCell ref="H56:I56"/>
    <mergeCell ref="N58:P58"/>
    <mergeCell ref="L56:M56"/>
    <mergeCell ref="L51:M51"/>
    <mergeCell ref="L52:M52"/>
    <mergeCell ref="N51:P51"/>
    <mergeCell ref="N65:P65"/>
    <mergeCell ref="N57:P57"/>
    <mergeCell ref="J53:K53"/>
    <mergeCell ref="L53:M53"/>
    <mergeCell ref="N53:P53"/>
    <mergeCell ref="H65:I65"/>
    <mergeCell ref="J65:K65"/>
    <mergeCell ref="J85:J86"/>
    <mergeCell ref="G85:G86"/>
    <mergeCell ref="K85:U85"/>
    <mergeCell ref="L29:M29"/>
    <mergeCell ref="F143:P143"/>
    <mergeCell ref="G63:P63"/>
    <mergeCell ref="H64:I64"/>
    <mergeCell ref="J64:K64"/>
    <mergeCell ref="N64:P64"/>
    <mergeCell ref="N34:P34"/>
    <mergeCell ref="H42:I42"/>
    <mergeCell ref="J42:K42"/>
    <mergeCell ref="N42:P42"/>
    <mergeCell ref="H47:I47"/>
    <mergeCell ref="J47:K47"/>
    <mergeCell ref="N47:P47"/>
    <mergeCell ref="H37:I37"/>
    <mergeCell ref="J37:K37"/>
    <mergeCell ref="N37:P37"/>
    <mergeCell ref="N43:P43"/>
    <mergeCell ref="L40:M40"/>
    <mergeCell ref="N39:P39"/>
    <mergeCell ref="N40:P40"/>
    <mergeCell ref="H44:I44"/>
    <mergeCell ref="C69:F69"/>
    <mergeCell ref="C70:G70"/>
    <mergeCell ref="B23:P23"/>
    <mergeCell ref="T25:W25"/>
    <mergeCell ref="B26:B78"/>
    <mergeCell ref="H26:I26"/>
    <mergeCell ref="J26:K26"/>
    <mergeCell ref="L26:M26"/>
    <mergeCell ref="N26:P26"/>
    <mergeCell ref="H28:I28"/>
    <mergeCell ref="J28:K28"/>
    <mergeCell ref="N28:P28"/>
    <mergeCell ref="H29:I29"/>
    <mergeCell ref="J29:K29"/>
    <mergeCell ref="N29:P29"/>
    <mergeCell ref="N30:P30"/>
    <mergeCell ref="H66:I66"/>
    <mergeCell ref="H61:I61"/>
    <mergeCell ref="N33:P33"/>
    <mergeCell ref="N46:P46"/>
    <mergeCell ref="H58:I58"/>
    <mergeCell ref="J61:K61"/>
    <mergeCell ref="N61:P61"/>
    <mergeCell ref="N31:P31"/>
    <mergeCell ref="H30:I30"/>
    <mergeCell ref="J30:K30"/>
    <mergeCell ref="L55:M55"/>
    <mergeCell ref="L37:M37"/>
    <mergeCell ref="H41:I41"/>
    <mergeCell ref="J41:K41"/>
    <mergeCell ref="L41:M41"/>
    <mergeCell ref="L30:M30"/>
    <mergeCell ref="L31:M31"/>
    <mergeCell ref="L32:M32"/>
    <mergeCell ref="L34:M34"/>
    <mergeCell ref="J31:K31"/>
    <mergeCell ref="L42:M42"/>
    <mergeCell ref="L50:M50"/>
    <mergeCell ref="H34:I34"/>
    <mergeCell ref="H38:I38"/>
    <mergeCell ref="J46:K46"/>
    <mergeCell ref="L39:M39"/>
    <mergeCell ref="L48:M48"/>
    <mergeCell ref="J38:K38"/>
    <mergeCell ref="J44:K44"/>
    <mergeCell ref="L44:M44"/>
    <mergeCell ref="L38:M38"/>
    <mergeCell ref="L46:M46"/>
    <mergeCell ref="H32:I32"/>
    <mergeCell ref="H33:I33"/>
    <mergeCell ref="J33:K33"/>
    <mergeCell ref="G36:P36"/>
    <mergeCell ref="G45:P45"/>
    <mergeCell ref="G54:P54"/>
    <mergeCell ref="H52:I52"/>
    <mergeCell ref="J52:K52"/>
    <mergeCell ref="N52:P52"/>
    <mergeCell ref="H50:I50"/>
    <mergeCell ref="J50:K50"/>
    <mergeCell ref="N32:P32"/>
    <mergeCell ref="L33:M33"/>
    <mergeCell ref="H51:I51"/>
    <mergeCell ref="J51:K51"/>
    <mergeCell ref="N38:P38"/>
    <mergeCell ref="N44:P44"/>
    <mergeCell ref="N41:P41"/>
    <mergeCell ref="N50:P50"/>
    <mergeCell ref="L49:M49"/>
    <mergeCell ref="N48:P48"/>
    <mergeCell ref="N49:P49"/>
    <mergeCell ref="H43:I43"/>
    <mergeCell ref="J43:K43"/>
    <mergeCell ref="C217:F217"/>
    <mergeCell ref="H217:I217"/>
    <mergeCell ref="J217:K217"/>
    <mergeCell ref="L217:M217"/>
    <mergeCell ref="N217:P217"/>
    <mergeCell ref="B82:P82"/>
    <mergeCell ref="G119:U119"/>
    <mergeCell ref="J71:K71"/>
    <mergeCell ref="L71:M71"/>
    <mergeCell ref="H71:I71"/>
    <mergeCell ref="G111:U111"/>
    <mergeCell ref="C71:G71"/>
    <mergeCell ref="B84:U84"/>
    <mergeCell ref="G103:U103"/>
    <mergeCell ref="G87:U87"/>
    <mergeCell ref="G95:U95"/>
    <mergeCell ref="H85:H86"/>
    <mergeCell ref="I85:I86"/>
    <mergeCell ref="D94:U94"/>
    <mergeCell ref="D102:U102"/>
    <mergeCell ref="D110:U110"/>
    <mergeCell ref="D118:U118"/>
    <mergeCell ref="Q136:R136"/>
    <mergeCell ref="N71:P71"/>
    <mergeCell ref="B201:D201"/>
    <mergeCell ref="E201:P201"/>
    <mergeCell ref="G27:P27"/>
    <mergeCell ref="J39:K39"/>
    <mergeCell ref="J40:K40"/>
    <mergeCell ref="C30:F30"/>
    <mergeCell ref="C31:F31"/>
    <mergeCell ref="C32:F32"/>
    <mergeCell ref="C216:F216"/>
    <mergeCell ref="H210:I210"/>
    <mergeCell ref="J210:K210"/>
    <mergeCell ref="H213:I213"/>
    <mergeCell ref="J213:K213"/>
    <mergeCell ref="G216:P216"/>
    <mergeCell ref="H31:I31"/>
    <mergeCell ref="J32:K32"/>
    <mergeCell ref="N56:P56"/>
    <mergeCell ref="H57:I57"/>
    <mergeCell ref="H70:I70"/>
    <mergeCell ref="J70:K70"/>
    <mergeCell ref="L70:M70"/>
    <mergeCell ref="N70:P70"/>
    <mergeCell ref="L60:M60"/>
    <mergeCell ref="J66:K66"/>
    <mergeCell ref="D14:P14"/>
    <mergeCell ref="B17:P17"/>
    <mergeCell ref="B25:P25"/>
    <mergeCell ref="C26:F26"/>
    <mergeCell ref="C27:F27"/>
    <mergeCell ref="C28:F28"/>
    <mergeCell ref="C29:F29"/>
    <mergeCell ref="B21:D21"/>
    <mergeCell ref="E21:P21"/>
    <mergeCell ref="L28:M28"/>
    <mergeCell ref="L35:M35"/>
    <mergeCell ref="N35:P35"/>
    <mergeCell ref="AF202:AG202"/>
    <mergeCell ref="AF396:AG396"/>
    <mergeCell ref="AK200:AL200"/>
    <mergeCell ref="AK202:AL202"/>
    <mergeCell ref="AK396:AL396"/>
    <mergeCell ref="X87:Z95"/>
    <mergeCell ref="AF200:AG200"/>
    <mergeCell ref="N66:P66"/>
    <mergeCell ref="L67:M67"/>
    <mergeCell ref="N67:P67"/>
    <mergeCell ref="L65:M65"/>
    <mergeCell ref="N55:P55"/>
    <mergeCell ref="N69:P69"/>
    <mergeCell ref="B203:P203"/>
    <mergeCell ref="B205:P205"/>
    <mergeCell ref="T205:W205"/>
    <mergeCell ref="B206:B259"/>
    <mergeCell ref="C206:F206"/>
    <mergeCell ref="H206:I206"/>
    <mergeCell ref="J206:K206"/>
    <mergeCell ref="L206:M206"/>
    <mergeCell ref="N206:P206"/>
    <mergeCell ref="J48:K48"/>
    <mergeCell ref="J49:K49"/>
    <mergeCell ref="C33:F33"/>
    <mergeCell ref="C34:G34"/>
    <mergeCell ref="C36:F36"/>
    <mergeCell ref="C37:F37"/>
    <mergeCell ref="C38:F38"/>
    <mergeCell ref="J35:K35"/>
    <mergeCell ref="C35:F35"/>
    <mergeCell ref="J34:K34"/>
    <mergeCell ref="H46:I46"/>
    <mergeCell ref="C43:G43"/>
    <mergeCell ref="H39:I39"/>
    <mergeCell ref="C64:F64"/>
    <mergeCell ref="C65:F65"/>
    <mergeCell ref="C46:F46"/>
    <mergeCell ref="C47:F47"/>
    <mergeCell ref="C48:F48"/>
    <mergeCell ref="C49:F49"/>
    <mergeCell ref="C50:F50"/>
    <mergeCell ref="H48:I48"/>
    <mergeCell ref="H49:I49"/>
    <mergeCell ref="H55:I55"/>
    <mergeCell ref="C66:F66"/>
    <mergeCell ref="C67:F67"/>
    <mergeCell ref="C61:G61"/>
    <mergeCell ref="C63:F63"/>
    <mergeCell ref="C45:F45"/>
    <mergeCell ref="C54:F54"/>
    <mergeCell ref="H35:I35"/>
    <mergeCell ref="C51:F51"/>
    <mergeCell ref="C52:G52"/>
    <mergeCell ref="H40:I40"/>
    <mergeCell ref="C53:F53"/>
    <mergeCell ref="H53:I53"/>
    <mergeCell ref="C62:F62"/>
    <mergeCell ref="H62:I62"/>
    <mergeCell ref="C55:F55"/>
    <mergeCell ref="C56:F56"/>
    <mergeCell ref="C57:F57"/>
    <mergeCell ref="C58:F58"/>
    <mergeCell ref="C60:F60"/>
    <mergeCell ref="C44:F44"/>
    <mergeCell ref="C39:F39"/>
    <mergeCell ref="C40:F40"/>
    <mergeCell ref="C41:F41"/>
    <mergeCell ref="C42:F42"/>
    <mergeCell ref="B134:I134"/>
    <mergeCell ref="D85:F86"/>
    <mergeCell ref="D90:F90"/>
    <mergeCell ref="D91:F91"/>
    <mergeCell ref="D92:F92"/>
    <mergeCell ref="B85:C86"/>
    <mergeCell ref="D93:I93"/>
    <mergeCell ref="D95:F95"/>
    <mergeCell ref="D98:F98"/>
    <mergeCell ref="D99:F99"/>
    <mergeCell ref="D100:F100"/>
    <mergeCell ref="D101:I101"/>
    <mergeCell ref="D103:F103"/>
    <mergeCell ref="D106:F106"/>
    <mergeCell ref="D107:F107"/>
    <mergeCell ref="D108:F108"/>
    <mergeCell ref="D109:I109"/>
    <mergeCell ref="D87:F87"/>
    <mergeCell ref="D125:I125"/>
    <mergeCell ref="D130:F130"/>
    <mergeCell ref="D131:F131"/>
    <mergeCell ref="D132:I132"/>
    <mergeCell ref="D127:I127"/>
    <mergeCell ref="B87:C127"/>
    <mergeCell ref="B128:C132"/>
    <mergeCell ref="D126:U126"/>
    <mergeCell ref="D111:F111"/>
    <mergeCell ref="D114:F114"/>
    <mergeCell ref="D115:F115"/>
    <mergeCell ref="D116:F116"/>
    <mergeCell ref="D117:I117"/>
    <mergeCell ref="D119:F119"/>
    <mergeCell ref="D122:F122"/>
    <mergeCell ref="D123:F123"/>
    <mergeCell ref="D124:F124"/>
    <mergeCell ref="D133:U133"/>
    <mergeCell ref="B133:C133"/>
    <mergeCell ref="C59:F59"/>
    <mergeCell ref="H59:I59"/>
    <mergeCell ref="J59:K59"/>
    <mergeCell ref="L59:M59"/>
    <mergeCell ref="N59:P59"/>
    <mergeCell ref="C68:F68"/>
    <mergeCell ref="H68:I68"/>
    <mergeCell ref="J68:K68"/>
    <mergeCell ref="L68:M68"/>
    <mergeCell ref="N68:P68"/>
    <mergeCell ref="D88:F88"/>
    <mergeCell ref="D89:F89"/>
    <mergeCell ref="D96:F96"/>
    <mergeCell ref="D97:F97"/>
    <mergeCell ref="D104:F104"/>
    <mergeCell ref="D105:F105"/>
    <mergeCell ref="D112:F112"/>
    <mergeCell ref="D113:F113"/>
    <mergeCell ref="D120:F120"/>
    <mergeCell ref="D121:F121"/>
    <mergeCell ref="D128:F128"/>
    <mergeCell ref="D129:F129"/>
    <mergeCell ref="B152:O152"/>
    <mergeCell ref="B136:P136"/>
    <mergeCell ref="B138:P138"/>
    <mergeCell ref="B140:E140"/>
    <mergeCell ref="B141:E141"/>
    <mergeCell ref="B142:E142"/>
    <mergeCell ref="B143:E144"/>
    <mergeCell ref="B145:E145"/>
    <mergeCell ref="B146:E146"/>
    <mergeCell ref="F141:G141"/>
    <mergeCell ref="B147:E147"/>
    <mergeCell ref="F142:G142"/>
    <mergeCell ref="F140:G140"/>
    <mergeCell ref="D173:M174"/>
    <mergeCell ref="I154:J154"/>
    <mergeCell ref="F159:G159"/>
    <mergeCell ref="F160:G160"/>
    <mergeCell ref="F161:G161"/>
    <mergeCell ref="F168:G168"/>
    <mergeCell ref="F169:G169"/>
    <mergeCell ref="F170:G170"/>
    <mergeCell ref="F162:G162"/>
    <mergeCell ref="F163:G163"/>
    <mergeCell ref="F164:G164"/>
    <mergeCell ref="B162:E164"/>
    <mergeCell ref="B165:E167"/>
    <mergeCell ref="B168:E170"/>
    <mergeCell ref="B154:H154"/>
    <mergeCell ref="B159:E161"/>
    <mergeCell ref="F165:G165"/>
    <mergeCell ref="F166:G166"/>
    <mergeCell ref="F167:G167"/>
    <mergeCell ref="B171:G171"/>
    <mergeCell ref="B156:O156"/>
    <mergeCell ref="L157:O157"/>
    <mergeCell ref="H157:K157"/>
    <mergeCell ref="F157:G158"/>
    <mergeCell ref="C195:I195"/>
    <mergeCell ref="C196:I196"/>
    <mergeCell ref="C197:I197"/>
    <mergeCell ref="C198:I198"/>
    <mergeCell ref="B179:P179"/>
    <mergeCell ref="B178:P178"/>
    <mergeCell ref="K181:U181"/>
    <mergeCell ref="C183:F183"/>
    <mergeCell ref="C184:F184"/>
    <mergeCell ref="C185:F185"/>
    <mergeCell ref="C186:F186"/>
    <mergeCell ref="C187:F187"/>
    <mergeCell ref="C188:F188"/>
    <mergeCell ref="C189:I189"/>
    <mergeCell ref="C190:I190"/>
    <mergeCell ref="C191:I191"/>
    <mergeCell ref="L258:M258"/>
    <mergeCell ref="Q26:R26"/>
    <mergeCell ref="S26:U26"/>
    <mergeCell ref="C72:G72"/>
    <mergeCell ref="L73:M73"/>
    <mergeCell ref="L74:M74"/>
    <mergeCell ref="L77:M77"/>
    <mergeCell ref="C78:G78"/>
    <mergeCell ref="L78:M78"/>
    <mergeCell ref="C77:G77"/>
    <mergeCell ref="L75:M75"/>
    <mergeCell ref="L76:M76"/>
    <mergeCell ref="B157:E158"/>
    <mergeCell ref="B148:E148"/>
    <mergeCell ref="B149:E149"/>
    <mergeCell ref="B150:E150"/>
    <mergeCell ref="B181:F182"/>
    <mergeCell ref="G181:G182"/>
    <mergeCell ref="H181:H182"/>
    <mergeCell ref="I181:I182"/>
    <mergeCell ref="J181:J182"/>
    <mergeCell ref="C192:I192"/>
    <mergeCell ref="C193:I193"/>
    <mergeCell ref="C194:I194"/>
  </mergeCells>
  <dataValidations xWindow="448" yWindow="342" count="1">
    <dataValidation type="decimal" allowBlank="1" showInputMessage="1" showErrorMessage="1" promptTitle="VALOR DE LA CELDA" prompt="EL VALOR DE LA TASA SOCIAL DE DESCUENTO DEBE EXPRESARSE EN PORCENTAJE O NUMEROS DECIMALES. EN UN RAANGO ENTRE EL 10% Y EL 12% SEGUN SEA EL CASO ESPECIFICO._x000a__x000a_" sqref="F140:G140 F321:G321">
      <formula1>T143</formula1>
      <formula2>T144</formula2>
    </dataValidation>
  </dataValidations>
  <printOptions horizontalCentered="1"/>
  <pageMargins left="0.15748031496062992" right="0.15748031496062992" top="1.1023622047244095" bottom="0.74803149606299213" header="0.19685039370078741" footer="0.31496062992125984"/>
  <pageSetup scale="55" orientation="landscape" r:id="rId3"/>
  <rowBreaks count="2" manualBreakCount="2">
    <brk id="81" max="16383" man="1"/>
    <brk id="175" max="16383" man="1"/>
  </rowBreaks>
  <drawing r:id="rId4"/>
  <legacy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K109"/>
  <sheetViews>
    <sheetView view="pageBreakPreview" topLeftCell="A79" zoomScale="60" zoomScaleNormal="100" workbookViewId="0">
      <selection activeCell="J72" sqref="J72"/>
    </sheetView>
  </sheetViews>
  <sheetFormatPr baseColWidth="10" defaultRowHeight="15" x14ac:dyDescent="0.25"/>
  <cols>
    <col min="2" max="2" width="38.42578125" customWidth="1"/>
    <col min="3" max="3" width="12" customWidth="1"/>
    <col min="5" max="5" width="15" customWidth="1"/>
    <col min="6" max="6" width="22.28515625" customWidth="1"/>
    <col min="7" max="7" width="50.42578125" customWidth="1"/>
  </cols>
  <sheetData>
    <row r="6" spans="1:11" x14ac:dyDescent="0.25">
      <c r="A6" s="1088" t="s">
        <v>901</v>
      </c>
      <c r="B6" s="1089"/>
      <c r="C6" s="1089"/>
      <c r="D6" s="1089"/>
      <c r="E6" s="1089"/>
      <c r="F6" s="1089"/>
      <c r="G6" s="1089"/>
    </row>
    <row r="8" spans="1:11" ht="15.75" x14ac:dyDescent="0.25">
      <c r="B8" s="574" t="s">
        <v>846</v>
      </c>
      <c r="G8" s="573" t="s">
        <v>845</v>
      </c>
    </row>
    <row r="9" spans="1:11" ht="15.75" thickBot="1" x14ac:dyDescent="0.3"/>
    <row r="10" spans="1:11" ht="15.75" thickBot="1" x14ac:dyDescent="0.3">
      <c r="B10" s="1090" t="s">
        <v>844</v>
      </c>
      <c r="C10" s="1090" t="s">
        <v>843</v>
      </c>
      <c r="D10" s="1090" t="s">
        <v>842</v>
      </c>
      <c r="E10" s="572" t="s">
        <v>841</v>
      </c>
      <c r="F10" s="572" t="s">
        <v>840</v>
      </c>
      <c r="G10" s="1090" t="s">
        <v>839</v>
      </c>
    </row>
    <row r="11" spans="1:11" ht="15.75" thickBot="1" x14ac:dyDescent="0.3">
      <c r="B11" s="1090"/>
      <c r="C11" s="1090"/>
      <c r="D11" s="1090"/>
      <c r="E11" s="571" t="s">
        <v>838</v>
      </c>
      <c r="F11" s="571" t="s">
        <v>838</v>
      </c>
      <c r="G11" s="1090"/>
    </row>
    <row r="12" spans="1:11" ht="75.75" customHeight="1" x14ac:dyDescent="0.25">
      <c r="B12" s="567"/>
      <c r="C12" s="567"/>
      <c r="D12" s="567"/>
      <c r="E12" s="569"/>
      <c r="F12" s="568">
        <f>D12*E12</f>
        <v>0</v>
      </c>
      <c r="G12" s="567"/>
      <c r="K12" s="570"/>
    </row>
    <row r="13" spans="1:11" ht="78" customHeight="1" x14ac:dyDescent="0.25">
      <c r="B13" s="567"/>
      <c r="C13" s="567"/>
      <c r="D13" s="567"/>
      <c r="E13" s="569"/>
      <c r="F13" s="568">
        <f>D13*E13</f>
        <v>0</v>
      </c>
      <c r="G13" s="567"/>
    </row>
    <row r="14" spans="1:11" ht="78" customHeight="1" x14ac:dyDescent="0.25">
      <c r="B14" s="567"/>
      <c r="C14" s="567"/>
      <c r="D14" s="567"/>
      <c r="E14" s="569"/>
      <c r="F14" s="568">
        <f>D14*E14</f>
        <v>0</v>
      </c>
      <c r="G14" s="567"/>
    </row>
    <row r="15" spans="1:11" ht="88.5" customHeight="1" x14ac:dyDescent="0.25">
      <c r="B15" s="567"/>
      <c r="C15" s="567"/>
      <c r="D15" s="567"/>
      <c r="E15" s="569"/>
      <c r="F15" s="568">
        <f>D15*E15</f>
        <v>0</v>
      </c>
      <c r="G15" s="567"/>
    </row>
    <row r="16" spans="1:11" ht="96.75" customHeight="1" thickBot="1" x14ac:dyDescent="0.3">
      <c r="B16" s="567"/>
      <c r="C16" s="567"/>
      <c r="D16" s="567"/>
      <c r="E16" s="569"/>
      <c r="F16" s="568">
        <f>D16*E16</f>
        <v>0</v>
      </c>
      <c r="G16" s="567"/>
    </row>
    <row r="17" spans="1:8" ht="45.75" thickBot="1" x14ac:dyDescent="0.3">
      <c r="B17" s="566" t="s">
        <v>837</v>
      </c>
      <c r="C17" s="565"/>
      <c r="D17" s="565"/>
      <c r="E17" s="564"/>
      <c r="F17" s="563">
        <f>SUM(F12:F16)</f>
        <v>0</v>
      </c>
      <c r="G17" s="562"/>
    </row>
    <row r="19" spans="1:8" x14ac:dyDescent="0.25">
      <c r="B19" t="s">
        <v>836</v>
      </c>
    </row>
    <row r="21" spans="1:8" ht="15.75" x14ac:dyDescent="0.25">
      <c r="B21" s="576" t="s">
        <v>847</v>
      </c>
      <c r="C21" s="575"/>
      <c r="D21" s="575"/>
      <c r="E21" s="575"/>
    </row>
    <row r="22" spans="1:8" ht="15.75" thickBot="1" x14ac:dyDescent="0.3">
      <c r="B22" s="575"/>
      <c r="C22" s="575"/>
      <c r="D22" s="575"/>
      <c r="E22" s="575"/>
    </row>
    <row r="23" spans="1:8" ht="45.75" customHeight="1" thickBot="1" x14ac:dyDescent="0.3">
      <c r="B23" s="577" t="s">
        <v>848</v>
      </c>
      <c r="C23" s="1082" t="s">
        <v>849</v>
      </c>
      <c r="D23" s="1083"/>
      <c r="E23" s="1084" t="s">
        <v>850</v>
      </c>
      <c r="F23" s="1085"/>
      <c r="G23" s="656" t="s">
        <v>851</v>
      </c>
      <c r="H23" s="649"/>
    </row>
    <row r="24" spans="1:8" x14ac:dyDescent="0.25">
      <c r="B24" s="654"/>
      <c r="C24" s="1086"/>
      <c r="D24" s="1086"/>
      <c r="E24" s="1087"/>
      <c r="F24" s="1087"/>
      <c r="G24" s="655"/>
    </row>
    <row r="25" spans="1:8" x14ac:dyDescent="0.25">
      <c r="B25" s="650"/>
      <c r="C25" s="1078"/>
      <c r="D25" s="1078"/>
      <c r="E25" s="1079"/>
      <c r="F25" s="1079"/>
      <c r="G25" s="651"/>
    </row>
    <row r="26" spans="1:8" x14ac:dyDescent="0.25">
      <c r="B26" s="650"/>
      <c r="C26" s="1078"/>
      <c r="D26" s="1078"/>
      <c r="E26" s="1079"/>
      <c r="F26" s="1079"/>
      <c r="G26" s="651"/>
    </row>
    <row r="27" spans="1:8" x14ac:dyDescent="0.25">
      <c r="B27" s="650"/>
      <c r="C27" s="1078"/>
      <c r="D27" s="1078"/>
      <c r="E27" s="1079"/>
      <c r="F27" s="1079"/>
      <c r="G27" s="651"/>
    </row>
    <row r="28" spans="1:8" ht="15.75" thickBot="1" x14ac:dyDescent="0.3">
      <c r="B28" s="652"/>
      <c r="C28" s="1080"/>
      <c r="D28" s="1080"/>
      <c r="E28" s="1081"/>
      <c r="F28" s="1081"/>
      <c r="G28" s="653"/>
    </row>
    <row r="31" spans="1:8" x14ac:dyDescent="0.25">
      <c r="A31" s="1088" t="s">
        <v>902</v>
      </c>
      <c r="B31" s="1089"/>
      <c r="C31" s="1089"/>
      <c r="D31" s="1089"/>
      <c r="E31" s="1089"/>
      <c r="F31" s="1089"/>
      <c r="G31" s="1089"/>
    </row>
    <row r="33" spans="2:7" ht="15.75" x14ac:dyDescent="0.25">
      <c r="B33" s="574" t="s">
        <v>846</v>
      </c>
      <c r="G33" s="573" t="s">
        <v>845</v>
      </c>
    </row>
    <row r="34" spans="2:7" ht="15.75" thickBot="1" x14ac:dyDescent="0.3"/>
    <row r="35" spans="2:7" ht="15.75" thickBot="1" x14ac:dyDescent="0.3">
      <c r="B35" s="1090" t="s">
        <v>844</v>
      </c>
      <c r="C35" s="1090" t="s">
        <v>843</v>
      </c>
      <c r="D35" s="1090" t="s">
        <v>842</v>
      </c>
      <c r="E35" s="572" t="s">
        <v>841</v>
      </c>
      <c r="F35" s="572" t="s">
        <v>840</v>
      </c>
      <c r="G35" s="1090" t="s">
        <v>839</v>
      </c>
    </row>
    <row r="36" spans="2:7" ht="15.75" thickBot="1" x14ac:dyDescent="0.3">
      <c r="B36" s="1090"/>
      <c r="C36" s="1090"/>
      <c r="D36" s="1090"/>
      <c r="E36" s="571" t="s">
        <v>838</v>
      </c>
      <c r="F36" s="571" t="s">
        <v>838</v>
      </c>
      <c r="G36" s="1090"/>
    </row>
    <row r="37" spans="2:7" x14ac:dyDescent="0.25">
      <c r="B37" s="567"/>
      <c r="C37" s="567"/>
      <c r="D37" s="567"/>
      <c r="E37" s="569"/>
      <c r="F37" s="568">
        <f>D37*E37</f>
        <v>0</v>
      </c>
      <c r="G37" s="567"/>
    </row>
    <row r="38" spans="2:7" x14ac:dyDescent="0.25">
      <c r="B38" s="567"/>
      <c r="C38" s="567"/>
      <c r="D38" s="567"/>
      <c r="E38" s="569"/>
      <c r="F38" s="568">
        <f>D38*E38</f>
        <v>0</v>
      </c>
      <c r="G38" s="567"/>
    </row>
    <row r="39" spans="2:7" x14ac:dyDescent="0.25">
      <c r="B39" s="567"/>
      <c r="C39" s="567"/>
      <c r="D39" s="567"/>
      <c r="E39" s="569"/>
      <c r="F39" s="568">
        <f>D39*E39</f>
        <v>0</v>
      </c>
      <c r="G39" s="567"/>
    </row>
    <row r="40" spans="2:7" x14ac:dyDescent="0.25">
      <c r="B40" s="567"/>
      <c r="C40" s="567"/>
      <c r="D40" s="567"/>
      <c r="E40" s="569"/>
      <c r="F40" s="568">
        <f>D40*E40</f>
        <v>0</v>
      </c>
      <c r="G40" s="567"/>
    </row>
    <row r="41" spans="2:7" ht="15.75" thickBot="1" x14ac:dyDescent="0.3">
      <c r="B41" s="567"/>
      <c r="C41" s="567"/>
      <c r="D41" s="567"/>
      <c r="E41" s="569"/>
      <c r="F41" s="568">
        <f>D41*E41</f>
        <v>0</v>
      </c>
      <c r="G41" s="567"/>
    </row>
    <row r="42" spans="2:7" ht="45.75" thickBot="1" x14ac:dyDescent="0.3">
      <c r="B42" s="566" t="s">
        <v>837</v>
      </c>
      <c r="C42" s="565"/>
      <c r="D42" s="565"/>
      <c r="E42" s="564"/>
      <c r="F42" s="563">
        <f>SUM(F37:F41)</f>
        <v>0</v>
      </c>
      <c r="G42" s="562"/>
    </row>
    <row r="44" spans="2:7" x14ac:dyDescent="0.25">
      <c r="B44" t="s">
        <v>836</v>
      </c>
    </row>
    <row r="46" spans="2:7" ht="15.75" x14ac:dyDescent="0.25">
      <c r="B46" s="576" t="s">
        <v>847</v>
      </c>
      <c r="C46" s="575"/>
      <c r="D46" s="575"/>
      <c r="E46" s="575"/>
    </row>
    <row r="47" spans="2:7" ht="15.75" thickBot="1" x14ac:dyDescent="0.3">
      <c r="B47" s="575"/>
      <c r="C47" s="575"/>
      <c r="D47" s="575"/>
      <c r="E47" s="575"/>
    </row>
    <row r="48" spans="2:7" ht="15.75" thickBot="1" x14ac:dyDescent="0.3">
      <c r="B48" s="577" t="s">
        <v>848</v>
      </c>
      <c r="C48" s="1082" t="s">
        <v>849</v>
      </c>
      <c r="D48" s="1083"/>
      <c r="E48" s="1084" t="s">
        <v>850</v>
      </c>
      <c r="F48" s="1085"/>
      <c r="G48" s="656" t="s">
        <v>851</v>
      </c>
    </row>
    <row r="49" spans="1:7" x14ac:dyDescent="0.25">
      <c r="B49" s="654"/>
      <c r="C49" s="1086"/>
      <c r="D49" s="1086"/>
      <c r="E49" s="1087"/>
      <c r="F49" s="1087"/>
      <c r="G49" s="655"/>
    </row>
    <row r="50" spans="1:7" x14ac:dyDescent="0.25">
      <c r="B50" s="650"/>
      <c r="C50" s="1078"/>
      <c r="D50" s="1078"/>
      <c r="E50" s="1079"/>
      <c r="F50" s="1079"/>
      <c r="G50" s="651"/>
    </row>
    <row r="51" spans="1:7" x14ac:dyDescent="0.25">
      <c r="B51" s="650"/>
      <c r="C51" s="1078"/>
      <c r="D51" s="1078"/>
      <c r="E51" s="1079"/>
      <c r="F51" s="1079"/>
      <c r="G51" s="651"/>
    </row>
    <row r="52" spans="1:7" x14ac:dyDescent="0.25">
      <c r="B52" s="650"/>
      <c r="C52" s="1078"/>
      <c r="D52" s="1078"/>
      <c r="E52" s="1079"/>
      <c r="F52" s="1079"/>
      <c r="G52" s="651"/>
    </row>
    <row r="53" spans="1:7" ht="15.75" thickBot="1" x14ac:dyDescent="0.3">
      <c r="B53" s="652"/>
      <c r="C53" s="1080"/>
      <c r="D53" s="1080"/>
      <c r="E53" s="1081"/>
      <c r="F53" s="1081"/>
      <c r="G53" s="653"/>
    </row>
    <row r="55" spans="1:7" x14ac:dyDescent="0.25">
      <c r="B55" t="s">
        <v>836</v>
      </c>
    </row>
    <row r="58" spans="1:7" x14ac:dyDescent="0.25">
      <c r="A58" s="1088" t="s">
        <v>903</v>
      </c>
      <c r="B58" s="1089"/>
      <c r="C58" s="1089"/>
      <c r="D58" s="1089"/>
      <c r="E58" s="1089"/>
      <c r="F58" s="1089"/>
      <c r="G58" s="1089"/>
    </row>
    <row r="60" spans="1:7" ht="15.75" x14ac:dyDescent="0.25">
      <c r="B60" s="574" t="s">
        <v>846</v>
      </c>
      <c r="G60" s="573" t="s">
        <v>845</v>
      </c>
    </row>
    <row r="61" spans="1:7" ht="15.75" thickBot="1" x14ac:dyDescent="0.3"/>
    <row r="62" spans="1:7" ht="15.75" thickBot="1" x14ac:dyDescent="0.3">
      <c r="B62" s="1090" t="s">
        <v>844</v>
      </c>
      <c r="C62" s="1090" t="s">
        <v>843</v>
      </c>
      <c r="D62" s="1090" t="s">
        <v>842</v>
      </c>
      <c r="E62" s="572" t="s">
        <v>841</v>
      </c>
      <c r="F62" s="572" t="s">
        <v>840</v>
      </c>
      <c r="G62" s="1090" t="s">
        <v>839</v>
      </c>
    </row>
    <row r="63" spans="1:7" ht="15.75" thickBot="1" x14ac:dyDescent="0.3">
      <c r="B63" s="1090"/>
      <c r="C63" s="1090"/>
      <c r="D63" s="1090"/>
      <c r="E63" s="571" t="s">
        <v>838</v>
      </c>
      <c r="F63" s="571" t="s">
        <v>838</v>
      </c>
      <c r="G63" s="1090"/>
    </row>
    <row r="64" spans="1:7" x14ac:dyDescent="0.25">
      <c r="B64" s="567"/>
      <c r="C64" s="567"/>
      <c r="D64" s="567"/>
      <c r="E64" s="569"/>
      <c r="F64" s="568">
        <f>D64*E64</f>
        <v>0</v>
      </c>
      <c r="G64" s="567"/>
    </row>
    <row r="65" spans="2:7" x14ac:dyDescent="0.25">
      <c r="B65" s="567"/>
      <c r="C65" s="567"/>
      <c r="D65" s="567"/>
      <c r="E65" s="569"/>
      <c r="F65" s="568">
        <f>D65*E65</f>
        <v>0</v>
      </c>
      <c r="G65" s="567"/>
    </row>
    <row r="66" spans="2:7" x14ac:dyDescent="0.25">
      <c r="B66" s="567"/>
      <c r="C66" s="567"/>
      <c r="D66" s="567"/>
      <c r="E66" s="569"/>
      <c r="F66" s="568">
        <f>D66*E66</f>
        <v>0</v>
      </c>
      <c r="G66" s="567"/>
    </row>
    <row r="67" spans="2:7" x14ac:dyDescent="0.25">
      <c r="B67" s="567"/>
      <c r="C67" s="567"/>
      <c r="D67" s="567"/>
      <c r="E67" s="569"/>
      <c r="F67" s="568">
        <f>D67*E67</f>
        <v>0</v>
      </c>
      <c r="G67" s="567"/>
    </row>
    <row r="68" spans="2:7" ht="15.75" thickBot="1" x14ac:dyDescent="0.3">
      <c r="B68" s="567"/>
      <c r="C68" s="567"/>
      <c r="D68" s="567"/>
      <c r="E68" s="569"/>
      <c r="F68" s="568">
        <f>D68*E68</f>
        <v>0</v>
      </c>
      <c r="G68" s="567"/>
    </row>
    <row r="69" spans="2:7" ht="45.75" thickBot="1" x14ac:dyDescent="0.3">
      <c r="B69" s="566" t="s">
        <v>837</v>
      </c>
      <c r="C69" s="565"/>
      <c r="D69" s="565"/>
      <c r="E69" s="564"/>
      <c r="F69" s="563">
        <f>SUM(F64:F68)</f>
        <v>0</v>
      </c>
      <c r="G69" s="562"/>
    </row>
    <row r="71" spans="2:7" x14ac:dyDescent="0.25">
      <c r="B71" t="s">
        <v>836</v>
      </c>
    </row>
    <row r="73" spans="2:7" ht="15.75" x14ac:dyDescent="0.25">
      <c r="B73" s="576" t="s">
        <v>847</v>
      </c>
      <c r="C73" s="575"/>
      <c r="D73" s="575"/>
      <c r="E73" s="575"/>
    </row>
    <row r="74" spans="2:7" ht="15.75" thickBot="1" x14ac:dyDescent="0.3">
      <c r="B74" s="575"/>
      <c r="C74" s="575"/>
      <c r="D74" s="575"/>
      <c r="E74" s="575"/>
    </row>
    <row r="75" spans="2:7" ht="15.75" thickBot="1" x14ac:dyDescent="0.3">
      <c r="B75" s="577" t="s">
        <v>848</v>
      </c>
      <c r="C75" s="1082" t="s">
        <v>849</v>
      </c>
      <c r="D75" s="1083"/>
      <c r="E75" s="1084" t="s">
        <v>850</v>
      </c>
      <c r="F75" s="1085"/>
      <c r="G75" s="656" t="s">
        <v>851</v>
      </c>
    </row>
    <row r="76" spans="2:7" x14ac:dyDescent="0.25">
      <c r="B76" s="654"/>
      <c r="C76" s="1086"/>
      <c r="D76" s="1086"/>
      <c r="E76" s="1087"/>
      <c r="F76" s="1087"/>
      <c r="G76" s="655"/>
    </row>
    <row r="77" spans="2:7" x14ac:dyDescent="0.25">
      <c r="B77" s="650"/>
      <c r="C77" s="1078"/>
      <c r="D77" s="1078"/>
      <c r="E77" s="1079"/>
      <c r="F77" s="1079"/>
      <c r="G77" s="651"/>
    </row>
    <row r="78" spans="2:7" x14ac:dyDescent="0.25">
      <c r="B78" s="650"/>
      <c r="C78" s="1078"/>
      <c r="D78" s="1078"/>
      <c r="E78" s="1079"/>
      <c r="F78" s="1079"/>
      <c r="G78" s="651"/>
    </row>
    <row r="79" spans="2:7" x14ac:dyDescent="0.25">
      <c r="B79" s="650"/>
      <c r="C79" s="1078"/>
      <c r="D79" s="1078"/>
      <c r="E79" s="1079"/>
      <c r="F79" s="1079"/>
      <c r="G79" s="651"/>
    </row>
    <row r="80" spans="2:7" ht="15.75" thickBot="1" x14ac:dyDescent="0.3">
      <c r="B80" s="652"/>
      <c r="C80" s="1080"/>
      <c r="D80" s="1080"/>
      <c r="E80" s="1081"/>
      <c r="F80" s="1081"/>
      <c r="G80" s="653"/>
    </row>
    <row r="82" spans="1:7" x14ac:dyDescent="0.25">
      <c r="B82" t="s">
        <v>836</v>
      </c>
    </row>
    <row r="85" spans="1:7" x14ac:dyDescent="0.25">
      <c r="A85" s="1088" t="s">
        <v>904</v>
      </c>
      <c r="B85" s="1089"/>
      <c r="C85" s="1089"/>
      <c r="D85" s="1089"/>
      <c r="E85" s="1089"/>
      <c r="F85" s="1089"/>
      <c r="G85" s="1089"/>
    </row>
    <row r="87" spans="1:7" ht="15.75" x14ac:dyDescent="0.25">
      <c r="B87" s="574" t="s">
        <v>846</v>
      </c>
      <c r="G87" s="573" t="s">
        <v>845</v>
      </c>
    </row>
    <row r="88" spans="1:7" ht="15.75" thickBot="1" x14ac:dyDescent="0.3"/>
    <row r="89" spans="1:7" ht="15.75" thickBot="1" x14ac:dyDescent="0.3">
      <c r="B89" s="1090" t="s">
        <v>844</v>
      </c>
      <c r="C89" s="1090" t="s">
        <v>843</v>
      </c>
      <c r="D89" s="1090" t="s">
        <v>842</v>
      </c>
      <c r="E89" s="572" t="s">
        <v>841</v>
      </c>
      <c r="F89" s="572" t="s">
        <v>840</v>
      </c>
      <c r="G89" s="1090" t="s">
        <v>839</v>
      </c>
    </row>
    <row r="90" spans="1:7" ht="15.75" thickBot="1" x14ac:dyDescent="0.3">
      <c r="B90" s="1090"/>
      <c r="C90" s="1090"/>
      <c r="D90" s="1090"/>
      <c r="E90" s="571" t="s">
        <v>838</v>
      </c>
      <c r="F90" s="571" t="s">
        <v>838</v>
      </c>
      <c r="G90" s="1090"/>
    </row>
    <row r="91" spans="1:7" x14ac:dyDescent="0.25">
      <c r="B91" s="567"/>
      <c r="C91" s="567"/>
      <c r="D91" s="567"/>
      <c r="E91" s="569"/>
      <c r="F91" s="568">
        <f>D91*E91</f>
        <v>0</v>
      </c>
      <c r="G91" s="567"/>
    </row>
    <row r="92" spans="1:7" x14ac:dyDescent="0.25">
      <c r="B92" s="567"/>
      <c r="C92" s="567"/>
      <c r="D92" s="567"/>
      <c r="E92" s="569"/>
      <c r="F92" s="568">
        <f>D92*E92</f>
        <v>0</v>
      </c>
      <c r="G92" s="567"/>
    </row>
    <row r="93" spans="1:7" x14ac:dyDescent="0.25">
      <c r="B93" s="567"/>
      <c r="C93" s="567"/>
      <c r="D93" s="567"/>
      <c r="E93" s="569"/>
      <c r="F93" s="568">
        <f>D93*E93</f>
        <v>0</v>
      </c>
      <c r="G93" s="567"/>
    </row>
    <row r="94" spans="1:7" x14ac:dyDescent="0.25">
      <c r="B94" s="567"/>
      <c r="C94" s="567"/>
      <c r="D94" s="567"/>
      <c r="E94" s="569"/>
      <c r="F94" s="568">
        <f>D94*E94</f>
        <v>0</v>
      </c>
      <c r="G94" s="567"/>
    </row>
    <row r="95" spans="1:7" ht="15.75" thickBot="1" x14ac:dyDescent="0.3">
      <c r="B95" s="567"/>
      <c r="C95" s="567"/>
      <c r="D95" s="567"/>
      <c r="E95" s="569"/>
      <c r="F95" s="568">
        <f>D95*E95</f>
        <v>0</v>
      </c>
      <c r="G95" s="567"/>
    </row>
    <row r="96" spans="1:7" ht="45.75" thickBot="1" x14ac:dyDescent="0.3">
      <c r="B96" s="566" t="s">
        <v>837</v>
      </c>
      <c r="C96" s="565"/>
      <c r="D96" s="565"/>
      <c r="E96" s="564"/>
      <c r="F96" s="563">
        <f>SUM(F91:F95)</f>
        <v>0</v>
      </c>
      <c r="G96" s="562"/>
    </row>
    <row r="98" spans="2:7" x14ac:dyDescent="0.25">
      <c r="B98" t="s">
        <v>836</v>
      </c>
    </row>
    <row r="100" spans="2:7" ht="15.75" x14ac:dyDescent="0.25">
      <c r="B100" s="576" t="s">
        <v>847</v>
      </c>
      <c r="C100" s="575"/>
      <c r="D100" s="575"/>
      <c r="E100" s="575"/>
    </row>
    <row r="101" spans="2:7" ht="15.75" thickBot="1" x14ac:dyDescent="0.3">
      <c r="B101" s="575"/>
      <c r="C101" s="575"/>
      <c r="D101" s="575"/>
      <c r="E101" s="575"/>
    </row>
    <row r="102" spans="2:7" ht="15.75" thickBot="1" x14ac:dyDescent="0.3">
      <c r="B102" s="577" t="s">
        <v>848</v>
      </c>
      <c r="C102" s="1082" t="s">
        <v>849</v>
      </c>
      <c r="D102" s="1083"/>
      <c r="E102" s="1084" t="s">
        <v>850</v>
      </c>
      <c r="F102" s="1085"/>
      <c r="G102" s="656" t="s">
        <v>851</v>
      </c>
    </row>
    <row r="103" spans="2:7" x14ac:dyDescent="0.25">
      <c r="B103" s="654"/>
      <c r="C103" s="1086"/>
      <c r="D103" s="1086"/>
      <c r="E103" s="1087"/>
      <c r="F103" s="1087"/>
      <c r="G103" s="655"/>
    </row>
    <row r="104" spans="2:7" x14ac:dyDescent="0.25">
      <c r="B104" s="650"/>
      <c r="C104" s="1078"/>
      <c r="D104" s="1078"/>
      <c r="E104" s="1079"/>
      <c r="F104" s="1079"/>
      <c r="G104" s="651"/>
    </row>
    <row r="105" spans="2:7" x14ac:dyDescent="0.25">
      <c r="B105" s="650"/>
      <c r="C105" s="1078"/>
      <c r="D105" s="1078"/>
      <c r="E105" s="1079"/>
      <c r="F105" s="1079"/>
      <c r="G105" s="651"/>
    </row>
    <row r="106" spans="2:7" x14ac:dyDescent="0.25">
      <c r="B106" s="650"/>
      <c r="C106" s="1078"/>
      <c r="D106" s="1078"/>
      <c r="E106" s="1079"/>
      <c r="F106" s="1079"/>
      <c r="G106" s="651"/>
    </row>
    <row r="107" spans="2:7" ht="15.75" thickBot="1" x14ac:dyDescent="0.3">
      <c r="B107" s="652"/>
      <c r="C107" s="1080"/>
      <c r="D107" s="1080"/>
      <c r="E107" s="1081"/>
      <c r="F107" s="1081"/>
      <c r="G107" s="653"/>
    </row>
    <row r="109" spans="2:7" x14ac:dyDescent="0.25">
      <c r="B109" t="s">
        <v>836</v>
      </c>
    </row>
  </sheetData>
  <mergeCells count="68">
    <mergeCell ref="A6:G6"/>
    <mergeCell ref="C25:D25"/>
    <mergeCell ref="C75:D75"/>
    <mergeCell ref="E75:F75"/>
    <mergeCell ref="B10:B11"/>
    <mergeCell ref="C10:C11"/>
    <mergeCell ref="D10:D11"/>
    <mergeCell ref="G10:G11"/>
    <mergeCell ref="E25:F25"/>
    <mergeCell ref="C26:D26"/>
    <mergeCell ref="A31:G31"/>
    <mergeCell ref="E23:F23"/>
    <mergeCell ref="C23:D23"/>
    <mergeCell ref="C24:D24"/>
    <mergeCell ref="E24:F24"/>
    <mergeCell ref="E26:F26"/>
    <mergeCell ref="C27:D27"/>
    <mergeCell ref="E27:F27"/>
    <mergeCell ref="C28:D28"/>
    <mergeCell ref="E28:F28"/>
    <mergeCell ref="B35:B36"/>
    <mergeCell ref="C35:C36"/>
    <mergeCell ref="D35:D36"/>
    <mergeCell ref="G35:G36"/>
    <mergeCell ref="C48:D48"/>
    <mergeCell ref="E48:F48"/>
    <mergeCell ref="B62:B63"/>
    <mergeCell ref="C62:C63"/>
    <mergeCell ref="D62:D63"/>
    <mergeCell ref="G62:G63"/>
    <mergeCell ref="C49:D49"/>
    <mergeCell ref="E49:F49"/>
    <mergeCell ref="C50:D50"/>
    <mergeCell ref="E50:F50"/>
    <mergeCell ref="C51:D51"/>
    <mergeCell ref="E51:F51"/>
    <mergeCell ref="C52:D52"/>
    <mergeCell ref="E52:F52"/>
    <mergeCell ref="C53:D53"/>
    <mergeCell ref="E53:F53"/>
    <mergeCell ref="A58:G58"/>
    <mergeCell ref="B89:B90"/>
    <mergeCell ref="C89:C90"/>
    <mergeCell ref="D89:D90"/>
    <mergeCell ref="G89:G90"/>
    <mergeCell ref="C76:D76"/>
    <mergeCell ref="E76:F76"/>
    <mergeCell ref="C77:D77"/>
    <mergeCell ref="E77:F77"/>
    <mergeCell ref="C78:D78"/>
    <mergeCell ref="E78:F78"/>
    <mergeCell ref="C79:D79"/>
    <mergeCell ref="E79:F79"/>
    <mergeCell ref="C80:D80"/>
    <mergeCell ref="E80:F80"/>
    <mergeCell ref="A85:G85"/>
    <mergeCell ref="C102:D102"/>
    <mergeCell ref="E102:F102"/>
    <mergeCell ref="C103:D103"/>
    <mergeCell ref="E103:F103"/>
    <mergeCell ref="C104:D104"/>
    <mergeCell ref="E104:F104"/>
    <mergeCell ref="C105:D105"/>
    <mergeCell ref="E105:F105"/>
    <mergeCell ref="C106:D106"/>
    <mergeCell ref="E106:F106"/>
    <mergeCell ref="C107:D107"/>
    <mergeCell ref="E107:F107"/>
  </mergeCells>
  <pageMargins left="0.7" right="0.7" top="0.75" bottom="0.75" header="0.3" footer="0.3"/>
  <pageSetup scale="46" orientation="portrait" r:id="rId1"/>
  <rowBreaks count="1" manualBreakCount="1">
    <brk id="72"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82"/>
  <sheetViews>
    <sheetView view="pageBreakPreview" zoomScale="60" zoomScaleNormal="100" workbookViewId="0">
      <selection activeCell="C70" sqref="C70"/>
    </sheetView>
  </sheetViews>
  <sheetFormatPr baseColWidth="10" defaultRowHeight="15" x14ac:dyDescent="0.25"/>
  <cols>
    <col min="1" max="1" width="41" customWidth="1"/>
    <col min="2" max="2" width="32" customWidth="1"/>
    <col min="3" max="3" width="36.42578125" customWidth="1"/>
    <col min="4" max="4" width="50.28515625" customWidth="1"/>
    <col min="257" max="257" width="41" customWidth="1"/>
    <col min="258" max="258" width="32" customWidth="1"/>
    <col min="259" max="259" width="36.42578125" customWidth="1"/>
    <col min="260" max="260" width="47.7109375" customWidth="1"/>
    <col min="513" max="513" width="41" customWidth="1"/>
    <col min="514" max="514" width="32" customWidth="1"/>
    <col min="515" max="515" width="36.42578125" customWidth="1"/>
    <col min="516" max="516" width="47.7109375" customWidth="1"/>
    <col min="769" max="769" width="41" customWidth="1"/>
    <col min="770" max="770" width="32" customWidth="1"/>
    <col min="771" max="771" width="36.42578125" customWidth="1"/>
    <col min="772" max="772" width="47.7109375" customWidth="1"/>
    <col min="1025" max="1025" width="41" customWidth="1"/>
    <col min="1026" max="1026" width="32" customWidth="1"/>
    <col min="1027" max="1027" width="36.42578125" customWidth="1"/>
    <col min="1028" max="1028" width="47.7109375" customWidth="1"/>
    <col min="1281" max="1281" width="41" customWidth="1"/>
    <col min="1282" max="1282" width="32" customWidth="1"/>
    <col min="1283" max="1283" width="36.42578125" customWidth="1"/>
    <col min="1284" max="1284" width="47.7109375" customWidth="1"/>
    <col min="1537" max="1537" width="41" customWidth="1"/>
    <col min="1538" max="1538" width="32" customWidth="1"/>
    <col min="1539" max="1539" width="36.42578125" customWidth="1"/>
    <col min="1540" max="1540" width="47.7109375" customWidth="1"/>
    <col min="1793" max="1793" width="41" customWidth="1"/>
    <col min="1794" max="1794" width="32" customWidth="1"/>
    <col min="1795" max="1795" width="36.42578125" customWidth="1"/>
    <col min="1796" max="1796" width="47.7109375" customWidth="1"/>
    <col min="2049" max="2049" width="41" customWidth="1"/>
    <col min="2050" max="2050" width="32" customWidth="1"/>
    <col min="2051" max="2051" width="36.42578125" customWidth="1"/>
    <col min="2052" max="2052" width="47.7109375" customWidth="1"/>
    <col min="2305" max="2305" width="41" customWidth="1"/>
    <col min="2306" max="2306" width="32" customWidth="1"/>
    <col min="2307" max="2307" width="36.42578125" customWidth="1"/>
    <col min="2308" max="2308" width="47.7109375" customWidth="1"/>
    <col min="2561" max="2561" width="41" customWidth="1"/>
    <col min="2562" max="2562" width="32" customWidth="1"/>
    <col min="2563" max="2563" width="36.42578125" customWidth="1"/>
    <col min="2564" max="2564" width="47.7109375" customWidth="1"/>
    <col min="2817" max="2817" width="41" customWidth="1"/>
    <col min="2818" max="2818" width="32" customWidth="1"/>
    <col min="2819" max="2819" width="36.42578125" customWidth="1"/>
    <col min="2820" max="2820" width="47.7109375" customWidth="1"/>
    <col min="3073" max="3073" width="41" customWidth="1"/>
    <col min="3074" max="3074" width="32" customWidth="1"/>
    <col min="3075" max="3075" width="36.42578125" customWidth="1"/>
    <col min="3076" max="3076" width="47.7109375" customWidth="1"/>
    <col min="3329" max="3329" width="41" customWidth="1"/>
    <col min="3330" max="3330" width="32" customWidth="1"/>
    <col min="3331" max="3331" width="36.42578125" customWidth="1"/>
    <col min="3332" max="3332" width="47.7109375" customWidth="1"/>
    <col min="3585" max="3585" width="41" customWidth="1"/>
    <col min="3586" max="3586" width="32" customWidth="1"/>
    <col min="3587" max="3587" width="36.42578125" customWidth="1"/>
    <col min="3588" max="3588" width="47.7109375" customWidth="1"/>
    <col min="3841" max="3841" width="41" customWidth="1"/>
    <col min="3842" max="3842" width="32" customWidth="1"/>
    <col min="3843" max="3843" width="36.42578125" customWidth="1"/>
    <col min="3844" max="3844" width="47.7109375" customWidth="1"/>
    <col min="4097" max="4097" width="41" customWidth="1"/>
    <col min="4098" max="4098" width="32" customWidth="1"/>
    <col min="4099" max="4099" width="36.42578125" customWidth="1"/>
    <col min="4100" max="4100" width="47.7109375" customWidth="1"/>
    <col min="4353" max="4353" width="41" customWidth="1"/>
    <col min="4354" max="4354" width="32" customWidth="1"/>
    <col min="4355" max="4355" width="36.42578125" customWidth="1"/>
    <col min="4356" max="4356" width="47.7109375" customWidth="1"/>
    <col min="4609" max="4609" width="41" customWidth="1"/>
    <col min="4610" max="4610" width="32" customWidth="1"/>
    <col min="4611" max="4611" width="36.42578125" customWidth="1"/>
    <col min="4612" max="4612" width="47.7109375" customWidth="1"/>
    <col min="4865" max="4865" width="41" customWidth="1"/>
    <col min="4866" max="4866" width="32" customWidth="1"/>
    <col min="4867" max="4867" width="36.42578125" customWidth="1"/>
    <col min="4868" max="4868" width="47.7109375" customWidth="1"/>
    <col min="5121" max="5121" width="41" customWidth="1"/>
    <col min="5122" max="5122" width="32" customWidth="1"/>
    <col min="5123" max="5123" width="36.42578125" customWidth="1"/>
    <col min="5124" max="5124" width="47.7109375" customWidth="1"/>
    <col min="5377" max="5377" width="41" customWidth="1"/>
    <col min="5378" max="5378" width="32" customWidth="1"/>
    <col min="5379" max="5379" width="36.42578125" customWidth="1"/>
    <col min="5380" max="5380" width="47.7109375" customWidth="1"/>
    <col min="5633" max="5633" width="41" customWidth="1"/>
    <col min="5634" max="5634" width="32" customWidth="1"/>
    <col min="5635" max="5635" width="36.42578125" customWidth="1"/>
    <col min="5636" max="5636" width="47.7109375" customWidth="1"/>
    <col min="5889" max="5889" width="41" customWidth="1"/>
    <col min="5890" max="5890" width="32" customWidth="1"/>
    <col min="5891" max="5891" width="36.42578125" customWidth="1"/>
    <col min="5892" max="5892" width="47.7109375" customWidth="1"/>
    <col min="6145" max="6145" width="41" customWidth="1"/>
    <col min="6146" max="6146" width="32" customWidth="1"/>
    <col min="6147" max="6147" width="36.42578125" customWidth="1"/>
    <col min="6148" max="6148" width="47.7109375" customWidth="1"/>
    <col min="6401" max="6401" width="41" customWidth="1"/>
    <col min="6402" max="6402" width="32" customWidth="1"/>
    <col min="6403" max="6403" width="36.42578125" customWidth="1"/>
    <col min="6404" max="6404" width="47.7109375" customWidth="1"/>
    <col min="6657" max="6657" width="41" customWidth="1"/>
    <col min="6658" max="6658" width="32" customWidth="1"/>
    <col min="6659" max="6659" width="36.42578125" customWidth="1"/>
    <col min="6660" max="6660" width="47.7109375" customWidth="1"/>
    <col min="6913" max="6913" width="41" customWidth="1"/>
    <col min="6914" max="6914" width="32" customWidth="1"/>
    <col min="6915" max="6915" width="36.42578125" customWidth="1"/>
    <col min="6916" max="6916" width="47.7109375" customWidth="1"/>
    <col min="7169" max="7169" width="41" customWidth="1"/>
    <col min="7170" max="7170" width="32" customWidth="1"/>
    <col min="7171" max="7171" width="36.42578125" customWidth="1"/>
    <col min="7172" max="7172" width="47.7109375" customWidth="1"/>
    <col min="7425" max="7425" width="41" customWidth="1"/>
    <col min="7426" max="7426" width="32" customWidth="1"/>
    <col min="7427" max="7427" width="36.42578125" customWidth="1"/>
    <col min="7428" max="7428" width="47.7109375" customWidth="1"/>
    <col min="7681" max="7681" width="41" customWidth="1"/>
    <col min="7682" max="7682" width="32" customWidth="1"/>
    <col min="7683" max="7683" width="36.42578125" customWidth="1"/>
    <col min="7684" max="7684" width="47.7109375" customWidth="1"/>
    <col min="7937" max="7937" width="41" customWidth="1"/>
    <col min="7938" max="7938" width="32" customWidth="1"/>
    <col min="7939" max="7939" width="36.42578125" customWidth="1"/>
    <col min="7940" max="7940" width="47.7109375" customWidth="1"/>
    <col min="8193" max="8193" width="41" customWidth="1"/>
    <col min="8194" max="8194" width="32" customWidth="1"/>
    <col min="8195" max="8195" width="36.42578125" customWidth="1"/>
    <col min="8196" max="8196" width="47.7109375" customWidth="1"/>
    <col min="8449" max="8449" width="41" customWidth="1"/>
    <col min="8450" max="8450" width="32" customWidth="1"/>
    <col min="8451" max="8451" width="36.42578125" customWidth="1"/>
    <col min="8452" max="8452" width="47.7109375" customWidth="1"/>
    <col min="8705" max="8705" width="41" customWidth="1"/>
    <col min="8706" max="8706" width="32" customWidth="1"/>
    <col min="8707" max="8707" width="36.42578125" customWidth="1"/>
    <col min="8708" max="8708" width="47.7109375" customWidth="1"/>
    <col min="8961" max="8961" width="41" customWidth="1"/>
    <col min="8962" max="8962" width="32" customWidth="1"/>
    <col min="8963" max="8963" width="36.42578125" customWidth="1"/>
    <col min="8964" max="8964" width="47.7109375" customWidth="1"/>
    <col min="9217" max="9217" width="41" customWidth="1"/>
    <col min="9218" max="9218" width="32" customWidth="1"/>
    <col min="9219" max="9219" width="36.42578125" customWidth="1"/>
    <col min="9220" max="9220" width="47.7109375" customWidth="1"/>
    <col min="9473" max="9473" width="41" customWidth="1"/>
    <col min="9474" max="9474" width="32" customWidth="1"/>
    <col min="9475" max="9475" width="36.42578125" customWidth="1"/>
    <col min="9476" max="9476" width="47.7109375" customWidth="1"/>
    <col min="9729" max="9729" width="41" customWidth="1"/>
    <col min="9730" max="9730" width="32" customWidth="1"/>
    <col min="9731" max="9731" width="36.42578125" customWidth="1"/>
    <col min="9732" max="9732" width="47.7109375" customWidth="1"/>
    <col min="9985" max="9985" width="41" customWidth="1"/>
    <col min="9986" max="9986" width="32" customWidth="1"/>
    <col min="9987" max="9987" width="36.42578125" customWidth="1"/>
    <col min="9988" max="9988" width="47.7109375" customWidth="1"/>
    <col min="10241" max="10241" width="41" customWidth="1"/>
    <col min="10242" max="10242" width="32" customWidth="1"/>
    <col min="10243" max="10243" width="36.42578125" customWidth="1"/>
    <col min="10244" max="10244" width="47.7109375" customWidth="1"/>
    <col min="10497" max="10497" width="41" customWidth="1"/>
    <col min="10498" max="10498" width="32" customWidth="1"/>
    <col min="10499" max="10499" width="36.42578125" customWidth="1"/>
    <col min="10500" max="10500" width="47.7109375" customWidth="1"/>
    <col min="10753" max="10753" width="41" customWidth="1"/>
    <col min="10754" max="10754" width="32" customWidth="1"/>
    <col min="10755" max="10755" width="36.42578125" customWidth="1"/>
    <col min="10756" max="10756" width="47.7109375" customWidth="1"/>
    <col min="11009" max="11009" width="41" customWidth="1"/>
    <col min="11010" max="11010" width="32" customWidth="1"/>
    <col min="11011" max="11011" width="36.42578125" customWidth="1"/>
    <col min="11012" max="11012" width="47.7109375" customWidth="1"/>
    <col min="11265" max="11265" width="41" customWidth="1"/>
    <col min="11266" max="11266" width="32" customWidth="1"/>
    <col min="11267" max="11267" width="36.42578125" customWidth="1"/>
    <col min="11268" max="11268" width="47.7109375" customWidth="1"/>
    <col min="11521" max="11521" width="41" customWidth="1"/>
    <col min="11522" max="11522" width="32" customWidth="1"/>
    <col min="11523" max="11523" width="36.42578125" customWidth="1"/>
    <col min="11524" max="11524" width="47.7109375" customWidth="1"/>
    <col min="11777" max="11777" width="41" customWidth="1"/>
    <col min="11778" max="11778" width="32" customWidth="1"/>
    <col min="11779" max="11779" width="36.42578125" customWidth="1"/>
    <col min="11780" max="11780" width="47.7109375" customWidth="1"/>
    <col min="12033" max="12033" width="41" customWidth="1"/>
    <col min="12034" max="12034" width="32" customWidth="1"/>
    <col min="12035" max="12035" width="36.42578125" customWidth="1"/>
    <col min="12036" max="12036" width="47.7109375" customWidth="1"/>
    <col min="12289" max="12289" width="41" customWidth="1"/>
    <col min="12290" max="12290" width="32" customWidth="1"/>
    <col min="12291" max="12291" width="36.42578125" customWidth="1"/>
    <col min="12292" max="12292" width="47.7109375" customWidth="1"/>
    <col min="12545" max="12545" width="41" customWidth="1"/>
    <col min="12546" max="12546" width="32" customWidth="1"/>
    <col min="12547" max="12547" width="36.42578125" customWidth="1"/>
    <col min="12548" max="12548" width="47.7109375" customWidth="1"/>
    <col min="12801" max="12801" width="41" customWidth="1"/>
    <col min="12802" max="12802" width="32" customWidth="1"/>
    <col min="12803" max="12803" width="36.42578125" customWidth="1"/>
    <col min="12804" max="12804" width="47.7109375" customWidth="1"/>
    <col min="13057" max="13057" width="41" customWidth="1"/>
    <col min="13058" max="13058" width="32" customWidth="1"/>
    <col min="13059" max="13059" width="36.42578125" customWidth="1"/>
    <col min="13060" max="13060" width="47.7109375" customWidth="1"/>
    <col min="13313" max="13313" width="41" customWidth="1"/>
    <col min="13314" max="13314" width="32" customWidth="1"/>
    <col min="13315" max="13315" width="36.42578125" customWidth="1"/>
    <col min="13316" max="13316" width="47.7109375" customWidth="1"/>
    <col min="13569" max="13569" width="41" customWidth="1"/>
    <col min="13570" max="13570" width="32" customWidth="1"/>
    <col min="13571" max="13571" width="36.42578125" customWidth="1"/>
    <col min="13572" max="13572" width="47.7109375" customWidth="1"/>
    <col min="13825" max="13825" width="41" customWidth="1"/>
    <col min="13826" max="13826" width="32" customWidth="1"/>
    <col min="13827" max="13827" width="36.42578125" customWidth="1"/>
    <col min="13828" max="13828" width="47.7109375" customWidth="1"/>
    <col min="14081" max="14081" width="41" customWidth="1"/>
    <col min="14082" max="14082" width="32" customWidth="1"/>
    <col min="14083" max="14083" width="36.42578125" customWidth="1"/>
    <col min="14084" max="14084" width="47.7109375" customWidth="1"/>
    <col min="14337" max="14337" width="41" customWidth="1"/>
    <col min="14338" max="14338" width="32" customWidth="1"/>
    <col min="14339" max="14339" width="36.42578125" customWidth="1"/>
    <col min="14340" max="14340" width="47.7109375" customWidth="1"/>
    <col min="14593" max="14593" width="41" customWidth="1"/>
    <col min="14594" max="14594" width="32" customWidth="1"/>
    <col min="14595" max="14595" width="36.42578125" customWidth="1"/>
    <col min="14596" max="14596" width="47.7109375" customWidth="1"/>
    <col min="14849" max="14849" width="41" customWidth="1"/>
    <col min="14850" max="14850" width="32" customWidth="1"/>
    <col min="14851" max="14851" width="36.42578125" customWidth="1"/>
    <col min="14852" max="14852" width="47.7109375" customWidth="1"/>
    <col min="15105" max="15105" width="41" customWidth="1"/>
    <col min="15106" max="15106" width="32" customWidth="1"/>
    <col min="15107" max="15107" width="36.42578125" customWidth="1"/>
    <col min="15108" max="15108" width="47.7109375" customWidth="1"/>
    <col min="15361" max="15361" width="41" customWidth="1"/>
    <col min="15362" max="15362" width="32" customWidth="1"/>
    <col min="15363" max="15363" width="36.42578125" customWidth="1"/>
    <col min="15364" max="15364" width="47.7109375" customWidth="1"/>
    <col min="15617" max="15617" width="41" customWidth="1"/>
    <col min="15618" max="15618" width="32" customWidth="1"/>
    <col min="15619" max="15619" width="36.42578125" customWidth="1"/>
    <col min="15620" max="15620" width="47.7109375" customWidth="1"/>
    <col min="15873" max="15873" width="41" customWidth="1"/>
    <col min="15874" max="15874" width="32" customWidth="1"/>
    <col min="15875" max="15875" width="36.42578125" customWidth="1"/>
    <col min="15876" max="15876" width="47.7109375" customWidth="1"/>
    <col min="16129" max="16129" width="41" customWidth="1"/>
    <col min="16130" max="16130" width="32" customWidth="1"/>
    <col min="16131" max="16131" width="36.42578125" customWidth="1"/>
    <col min="16132" max="16132" width="47.7109375" customWidth="1"/>
  </cols>
  <sheetData>
    <row r="3" spans="1:4" x14ac:dyDescent="0.25">
      <c r="A3" s="1091" t="s">
        <v>901</v>
      </c>
      <c r="B3" s="1091"/>
      <c r="C3" s="1091"/>
      <c r="D3" s="1091"/>
    </row>
    <row r="4" spans="1:4" x14ac:dyDescent="0.25">
      <c r="D4" s="573" t="s">
        <v>858</v>
      </c>
    </row>
    <row r="6" spans="1:4" ht="15.75" x14ac:dyDescent="0.25">
      <c r="A6" s="576" t="s">
        <v>852</v>
      </c>
      <c r="B6" s="575"/>
      <c r="C6" s="575"/>
      <c r="D6" s="575"/>
    </row>
    <row r="7" spans="1:4" ht="15.75" thickBot="1" x14ac:dyDescent="0.3">
      <c r="A7" s="575"/>
      <c r="B7" s="575"/>
      <c r="C7" s="575"/>
      <c r="D7" s="575"/>
    </row>
    <row r="8" spans="1:4" ht="30.75" thickBot="1" x14ac:dyDescent="0.3">
      <c r="A8" s="577" t="s">
        <v>853</v>
      </c>
      <c r="B8" s="578" t="s">
        <v>854</v>
      </c>
      <c r="C8" s="579" t="s">
        <v>855</v>
      </c>
      <c r="D8" s="580" t="s">
        <v>856</v>
      </c>
    </row>
    <row r="9" spans="1:4" ht="137.25" customHeight="1" x14ac:dyDescent="0.25">
      <c r="A9" s="1092"/>
      <c r="B9" s="581"/>
      <c r="C9" s="581"/>
      <c r="D9" s="582"/>
    </row>
    <row r="10" spans="1:4" ht="54.75" customHeight="1" thickBot="1" x14ac:dyDescent="0.3">
      <c r="A10" s="1093"/>
      <c r="B10" s="581"/>
      <c r="C10" s="583"/>
      <c r="D10" s="582"/>
    </row>
    <row r="11" spans="1:4" ht="137.25" customHeight="1" x14ac:dyDescent="0.25">
      <c r="A11" s="1092"/>
      <c r="B11" s="581"/>
      <c r="C11" s="581"/>
      <c r="D11" s="582"/>
    </row>
    <row r="12" spans="1:4" ht="48.75" customHeight="1" thickBot="1" x14ac:dyDescent="0.3">
      <c r="A12" s="1093"/>
      <c r="B12" s="581"/>
      <c r="C12" s="583"/>
      <c r="D12" s="582"/>
    </row>
    <row r="13" spans="1:4" ht="133.5" customHeight="1" x14ac:dyDescent="0.25">
      <c r="A13" s="1092"/>
      <c r="B13" s="581"/>
      <c r="C13" s="581"/>
      <c r="D13" s="582"/>
    </row>
    <row r="14" spans="1:4" ht="58.5" customHeight="1" thickBot="1" x14ac:dyDescent="0.3">
      <c r="A14" s="1093"/>
      <c r="B14" s="581"/>
      <c r="C14" s="583"/>
      <c r="D14" s="582"/>
    </row>
    <row r="15" spans="1:4" ht="138.75" customHeight="1" x14ac:dyDescent="0.25">
      <c r="A15" s="1092"/>
      <c r="B15" s="581"/>
      <c r="C15" s="581"/>
      <c r="D15" s="582"/>
    </row>
    <row r="16" spans="1:4" ht="57.75" customHeight="1" thickBot="1" x14ac:dyDescent="0.3">
      <c r="A16" s="1093"/>
      <c r="B16" s="581"/>
      <c r="C16" s="583"/>
      <c r="D16" s="582"/>
    </row>
    <row r="17" spans="1:4" ht="137.25" customHeight="1" x14ac:dyDescent="0.25">
      <c r="A17" s="1092"/>
      <c r="B17" s="581"/>
      <c r="C17" s="581"/>
      <c r="D17" s="582"/>
    </row>
    <row r="18" spans="1:4" ht="50.25" customHeight="1" x14ac:dyDescent="0.25">
      <c r="A18" s="1093"/>
      <c r="B18" s="581"/>
      <c r="C18" s="583"/>
      <c r="D18" s="582"/>
    </row>
    <row r="19" spans="1:4" x14ac:dyDescent="0.25">
      <c r="A19" t="s">
        <v>857</v>
      </c>
    </row>
    <row r="20" spans="1:4" x14ac:dyDescent="0.25">
      <c r="A20" t="s">
        <v>836</v>
      </c>
    </row>
    <row r="23" spans="1:4" x14ac:dyDescent="0.25">
      <c r="A23" s="1091" t="s">
        <v>902</v>
      </c>
      <c r="B23" s="1091"/>
      <c r="C23" s="1091"/>
      <c r="D23" s="1091"/>
    </row>
    <row r="25" spans="1:4" ht="15.75" x14ac:dyDescent="0.25">
      <c r="A25" s="576" t="s">
        <v>852</v>
      </c>
      <c r="B25" s="575"/>
      <c r="C25" s="575"/>
      <c r="D25" s="573" t="s">
        <v>858</v>
      </c>
    </row>
    <row r="26" spans="1:4" ht="15.75" thickBot="1" x14ac:dyDescent="0.3">
      <c r="A26" s="575"/>
      <c r="B26" s="575"/>
      <c r="C26" s="575"/>
      <c r="D26" s="575"/>
    </row>
    <row r="27" spans="1:4" ht="30.75" thickBot="1" x14ac:dyDescent="0.3">
      <c r="A27" s="577" t="s">
        <v>853</v>
      </c>
      <c r="B27" s="578" t="s">
        <v>854</v>
      </c>
      <c r="C27" s="579" t="s">
        <v>855</v>
      </c>
      <c r="D27" s="580" t="s">
        <v>856</v>
      </c>
    </row>
    <row r="28" spans="1:4" x14ac:dyDescent="0.25">
      <c r="A28" s="1092"/>
      <c r="B28" s="581"/>
      <c r="C28" s="581"/>
      <c r="D28" s="582"/>
    </row>
    <row r="29" spans="1:4" ht="15.75" thickBot="1" x14ac:dyDescent="0.3">
      <c r="A29" s="1093"/>
      <c r="B29" s="581"/>
      <c r="C29" s="583"/>
      <c r="D29" s="582"/>
    </row>
    <row r="30" spans="1:4" x14ac:dyDescent="0.25">
      <c r="A30" s="1092"/>
      <c r="B30" s="581"/>
      <c r="C30" s="581"/>
      <c r="D30" s="582"/>
    </row>
    <row r="31" spans="1:4" ht="15.75" thickBot="1" x14ac:dyDescent="0.3">
      <c r="A31" s="1093"/>
      <c r="B31" s="581"/>
      <c r="C31" s="583"/>
      <c r="D31" s="582"/>
    </row>
    <row r="32" spans="1:4" x14ac:dyDescent="0.25">
      <c r="A32" s="1092"/>
      <c r="B32" s="581"/>
      <c r="C32" s="581"/>
      <c r="D32" s="582"/>
    </row>
    <row r="33" spans="1:4" ht="15.75" thickBot="1" x14ac:dyDescent="0.3">
      <c r="A33" s="1093"/>
      <c r="B33" s="581"/>
      <c r="C33" s="583"/>
      <c r="D33" s="582"/>
    </row>
    <row r="34" spans="1:4" x14ac:dyDescent="0.25">
      <c r="A34" s="1092"/>
      <c r="B34" s="581"/>
      <c r="C34" s="581"/>
      <c r="D34" s="582"/>
    </row>
    <row r="35" spans="1:4" ht="15.75" thickBot="1" x14ac:dyDescent="0.3">
      <c r="A35" s="1093"/>
      <c r="B35" s="581"/>
      <c r="C35" s="583"/>
      <c r="D35" s="582"/>
    </row>
    <row r="36" spans="1:4" x14ac:dyDescent="0.25">
      <c r="A36" s="1092"/>
      <c r="B36" s="581"/>
      <c r="C36" s="581"/>
      <c r="D36" s="582"/>
    </row>
    <row r="37" spans="1:4" x14ac:dyDescent="0.25">
      <c r="A37" s="1093"/>
      <c r="B37" s="581"/>
      <c r="C37" s="583"/>
      <c r="D37" s="582"/>
    </row>
    <row r="38" spans="1:4" x14ac:dyDescent="0.25">
      <c r="A38" t="s">
        <v>857</v>
      </c>
    </row>
    <row r="39" spans="1:4" x14ac:dyDescent="0.25">
      <c r="A39" t="s">
        <v>836</v>
      </c>
    </row>
    <row r="43" spans="1:4" x14ac:dyDescent="0.25">
      <c r="A43" s="1091" t="s">
        <v>903</v>
      </c>
      <c r="B43" s="1091"/>
      <c r="C43" s="1091"/>
      <c r="D43" s="1091"/>
    </row>
    <row r="46" spans="1:4" ht="15.75" x14ac:dyDescent="0.25">
      <c r="A46" s="576" t="s">
        <v>852</v>
      </c>
      <c r="B46" s="575"/>
      <c r="C46" s="575"/>
      <c r="D46" s="573" t="s">
        <v>858</v>
      </c>
    </row>
    <row r="47" spans="1:4" ht="15.75" thickBot="1" x14ac:dyDescent="0.3">
      <c r="A47" s="575"/>
      <c r="B47" s="575"/>
      <c r="C47" s="575"/>
      <c r="D47" s="575"/>
    </row>
    <row r="48" spans="1:4" ht="30.75" thickBot="1" x14ac:dyDescent="0.3">
      <c r="A48" s="577" t="s">
        <v>853</v>
      </c>
      <c r="B48" s="578" t="s">
        <v>854</v>
      </c>
      <c r="C48" s="579" t="s">
        <v>855</v>
      </c>
      <c r="D48" s="580" t="s">
        <v>856</v>
      </c>
    </row>
    <row r="49" spans="1:4" x14ac:dyDescent="0.25">
      <c r="A49" s="1092"/>
      <c r="B49" s="581"/>
      <c r="C49" s="581"/>
      <c r="D49" s="582"/>
    </row>
    <row r="50" spans="1:4" ht="15.75" thickBot="1" x14ac:dyDescent="0.3">
      <c r="A50" s="1093"/>
      <c r="B50" s="581"/>
      <c r="C50" s="583"/>
      <c r="D50" s="582"/>
    </row>
    <row r="51" spans="1:4" x14ac:dyDescent="0.25">
      <c r="A51" s="1092"/>
      <c r="B51" s="581"/>
      <c r="C51" s="581"/>
      <c r="D51" s="582"/>
    </row>
    <row r="52" spans="1:4" ht="15.75" thickBot="1" x14ac:dyDescent="0.3">
      <c r="A52" s="1093"/>
      <c r="B52" s="581"/>
      <c r="C52" s="583"/>
      <c r="D52" s="582"/>
    </row>
    <row r="53" spans="1:4" x14ac:dyDescent="0.25">
      <c r="A53" s="1092"/>
      <c r="B53" s="581"/>
      <c r="C53" s="581"/>
      <c r="D53" s="582"/>
    </row>
    <row r="54" spans="1:4" ht="15.75" thickBot="1" x14ac:dyDescent="0.3">
      <c r="A54" s="1093"/>
      <c r="B54" s="581"/>
      <c r="C54" s="583"/>
      <c r="D54" s="582"/>
    </row>
    <row r="55" spans="1:4" x14ac:dyDescent="0.25">
      <c r="A55" s="1092"/>
      <c r="B55" s="581"/>
      <c r="C55" s="581"/>
      <c r="D55" s="582"/>
    </row>
    <row r="56" spans="1:4" ht="15.75" thickBot="1" x14ac:dyDescent="0.3">
      <c r="A56" s="1093"/>
      <c r="B56" s="581"/>
      <c r="C56" s="583"/>
      <c r="D56" s="582"/>
    </row>
    <row r="57" spans="1:4" x14ac:dyDescent="0.25">
      <c r="A57" s="1092"/>
      <c r="B57" s="581"/>
      <c r="C57" s="581"/>
      <c r="D57" s="582"/>
    </row>
    <row r="58" spans="1:4" x14ac:dyDescent="0.25">
      <c r="A58" s="1093"/>
      <c r="B58" s="581"/>
      <c r="C58" s="583"/>
      <c r="D58" s="582"/>
    </row>
    <row r="59" spans="1:4" x14ac:dyDescent="0.25">
      <c r="A59" t="s">
        <v>857</v>
      </c>
    </row>
    <row r="60" spans="1:4" x14ac:dyDescent="0.25">
      <c r="A60" t="s">
        <v>836</v>
      </c>
    </row>
    <row r="65" spans="1:4" x14ac:dyDescent="0.25">
      <c r="A65" s="1091" t="s">
        <v>904</v>
      </c>
      <c r="B65" s="1091"/>
      <c r="C65" s="1091"/>
      <c r="D65" s="1091"/>
    </row>
    <row r="68" spans="1:4" ht="15.75" x14ac:dyDescent="0.25">
      <c r="A68" s="576" t="s">
        <v>852</v>
      </c>
      <c r="B68" s="575"/>
      <c r="C68" s="575"/>
      <c r="D68" s="573" t="s">
        <v>858</v>
      </c>
    </row>
    <row r="69" spans="1:4" ht="15.75" thickBot="1" x14ac:dyDescent="0.3">
      <c r="A69" s="575"/>
      <c r="B69" s="575"/>
      <c r="C69" s="575"/>
      <c r="D69" s="575"/>
    </row>
    <row r="70" spans="1:4" ht="30.75" thickBot="1" x14ac:dyDescent="0.3">
      <c r="A70" s="577" t="s">
        <v>853</v>
      </c>
      <c r="B70" s="578" t="s">
        <v>854</v>
      </c>
      <c r="C70" s="579" t="s">
        <v>855</v>
      </c>
      <c r="D70" s="580" t="s">
        <v>856</v>
      </c>
    </row>
    <row r="71" spans="1:4" x14ac:dyDescent="0.25">
      <c r="A71" s="1092"/>
      <c r="B71" s="581"/>
      <c r="C71" s="581"/>
      <c r="D71" s="582"/>
    </row>
    <row r="72" spans="1:4" ht="15.75" thickBot="1" x14ac:dyDescent="0.3">
      <c r="A72" s="1093"/>
      <c r="B72" s="581"/>
      <c r="C72" s="583"/>
      <c r="D72" s="582"/>
    </row>
    <row r="73" spans="1:4" x14ac:dyDescent="0.25">
      <c r="A73" s="1092"/>
      <c r="B73" s="581"/>
      <c r="C73" s="581"/>
      <c r="D73" s="582"/>
    </row>
    <row r="74" spans="1:4" ht="15.75" thickBot="1" x14ac:dyDescent="0.3">
      <c r="A74" s="1093"/>
      <c r="B74" s="581"/>
      <c r="C74" s="583"/>
      <c r="D74" s="582"/>
    </row>
    <row r="75" spans="1:4" x14ac:dyDescent="0.25">
      <c r="A75" s="1092"/>
      <c r="B75" s="581"/>
      <c r="C75" s="581"/>
      <c r="D75" s="582"/>
    </row>
    <row r="76" spans="1:4" ht="15.75" thickBot="1" x14ac:dyDescent="0.3">
      <c r="A76" s="1093"/>
      <c r="B76" s="581"/>
      <c r="C76" s="583"/>
      <c r="D76" s="582"/>
    </row>
    <row r="77" spans="1:4" x14ac:dyDescent="0.25">
      <c r="A77" s="1092"/>
      <c r="B77" s="581"/>
      <c r="C77" s="581"/>
      <c r="D77" s="582"/>
    </row>
    <row r="78" spans="1:4" ht="15.75" thickBot="1" x14ac:dyDescent="0.3">
      <c r="A78" s="1093"/>
      <c r="B78" s="581"/>
      <c r="C78" s="583"/>
      <c r="D78" s="582"/>
    </row>
    <row r="79" spans="1:4" x14ac:dyDescent="0.25">
      <c r="A79" s="1092"/>
      <c r="B79" s="581"/>
      <c r="C79" s="581"/>
      <c r="D79" s="582"/>
    </row>
    <row r="80" spans="1:4" x14ac:dyDescent="0.25">
      <c r="A80" s="1093"/>
      <c r="B80" s="581"/>
      <c r="C80" s="583"/>
      <c r="D80" s="582"/>
    </row>
    <row r="81" spans="1:1" x14ac:dyDescent="0.25">
      <c r="A81" t="s">
        <v>857</v>
      </c>
    </row>
    <row r="82" spans="1:1" x14ac:dyDescent="0.25">
      <c r="A82" t="s">
        <v>836</v>
      </c>
    </row>
  </sheetData>
  <mergeCells count="24">
    <mergeCell ref="A30:A31"/>
    <mergeCell ref="A32:A33"/>
    <mergeCell ref="A34:A35"/>
    <mergeCell ref="A36:A37"/>
    <mergeCell ref="A3:D3"/>
    <mergeCell ref="A23:D23"/>
    <mergeCell ref="A9:A10"/>
    <mergeCell ref="A11:A12"/>
    <mergeCell ref="A13:A14"/>
    <mergeCell ref="A15:A16"/>
    <mergeCell ref="A17:A18"/>
    <mergeCell ref="A28:A29"/>
    <mergeCell ref="A79:A80"/>
    <mergeCell ref="A43:D43"/>
    <mergeCell ref="A49:A50"/>
    <mergeCell ref="A51:A52"/>
    <mergeCell ref="A53:A54"/>
    <mergeCell ref="A55:A56"/>
    <mergeCell ref="A57:A58"/>
    <mergeCell ref="A65:D65"/>
    <mergeCell ref="A71:A72"/>
    <mergeCell ref="A73:A74"/>
    <mergeCell ref="A75:A76"/>
    <mergeCell ref="A77:A78"/>
  </mergeCells>
  <pageMargins left="0.7" right="0.7" top="0.75" bottom="0.75" header="0.3" footer="0.3"/>
  <pageSetup scale="34" orientation="portrait" r:id="rId1"/>
  <rowBreaks count="1" manualBreakCount="1">
    <brk id="6" max="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98"/>
  <sheetViews>
    <sheetView view="pageBreakPreview" topLeftCell="A25" zoomScale="76" zoomScaleNormal="100" zoomScaleSheetLayoutView="76" workbookViewId="0">
      <selection activeCell="I89" sqref="I89:I93"/>
    </sheetView>
  </sheetViews>
  <sheetFormatPr baseColWidth="10" defaultRowHeight="15" x14ac:dyDescent="0.25"/>
  <cols>
    <col min="2" max="2" width="14" customWidth="1"/>
    <col min="3" max="3" width="41.42578125" customWidth="1"/>
    <col min="5" max="5" width="13.5703125" customWidth="1"/>
    <col min="6" max="6" width="29.85546875" customWidth="1"/>
    <col min="8" max="8" width="15.140625" customWidth="1"/>
    <col min="9" max="9" width="15.7109375" customWidth="1"/>
    <col min="258" max="258" width="14" customWidth="1"/>
    <col min="259" max="259" width="41.42578125" customWidth="1"/>
    <col min="261" max="261" width="13.5703125" customWidth="1"/>
    <col min="262" max="262" width="29.85546875" customWidth="1"/>
    <col min="264" max="264" width="15.140625" customWidth="1"/>
    <col min="265" max="265" width="15.7109375" customWidth="1"/>
    <col min="514" max="514" width="14" customWidth="1"/>
    <col min="515" max="515" width="41.42578125" customWidth="1"/>
    <col min="517" max="517" width="13.5703125" customWidth="1"/>
    <col min="518" max="518" width="29.85546875" customWidth="1"/>
    <col min="520" max="520" width="15.140625" customWidth="1"/>
    <col min="521" max="521" width="15.7109375" customWidth="1"/>
    <col min="770" max="770" width="14" customWidth="1"/>
    <col min="771" max="771" width="41.42578125" customWidth="1"/>
    <col min="773" max="773" width="13.5703125" customWidth="1"/>
    <col min="774" max="774" width="29.85546875" customWidth="1"/>
    <col min="776" max="776" width="15.140625" customWidth="1"/>
    <col min="777" max="777" width="15.7109375" customWidth="1"/>
    <col min="1026" max="1026" width="14" customWidth="1"/>
    <col min="1027" max="1027" width="41.42578125" customWidth="1"/>
    <col min="1029" max="1029" width="13.5703125" customWidth="1"/>
    <col min="1030" max="1030" width="29.85546875" customWidth="1"/>
    <col min="1032" max="1032" width="15.140625" customWidth="1"/>
    <col min="1033" max="1033" width="15.7109375" customWidth="1"/>
    <col min="1282" max="1282" width="14" customWidth="1"/>
    <col min="1283" max="1283" width="41.42578125" customWidth="1"/>
    <col min="1285" max="1285" width="13.5703125" customWidth="1"/>
    <col min="1286" max="1286" width="29.85546875" customWidth="1"/>
    <col min="1288" max="1288" width="15.140625" customWidth="1"/>
    <col min="1289" max="1289" width="15.7109375" customWidth="1"/>
    <col min="1538" max="1538" width="14" customWidth="1"/>
    <col min="1539" max="1539" width="41.42578125" customWidth="1"/>
    <col min="1541" max="1541" width="13.5703125" customWidth="1"/>
    <col min="1542" max="1542" width="29.85546875" customWidth="1"/>
    <col min="1544" max="1544" width="15.140625" customWidth="1"/>
    <col min="1545" max="1545" width="15.7109375" customWidth="1"/>
    <col min="1794" max="1794" width="14" customWidth="1"/>
    <col min="1795" max="1795" width="41.42578125" customWidth="1"/>
    <col min="1797" max="1797" width="13.5703125" customWidth="1"/>
    <col min="1798" max="1798" width="29.85546875" customWidth="1"/>
    <col min="1800" max="1800" width="15.140625" customWidth="1"/>
    <col min="1801" max="1801" width="15.7109375" customWidth="1"/>
    <col min="2050" max="2050" width="14" customWidth="1"/>
    <col min="2051" max="2051" width="41.42578125" customWidth="1"/>
    <col min="2053" max="2053" width="13.5703125" customWidth="1"/>
    <col min="2054" max="2054" width="29.85546875" customWidth="1"/>
    <col min="2056" max="2056" width="15.140625" customWidth="1"/>
    <col min="2057" max="2057" width="15.7109375" customWidth="1"/>
    <col min="2306" max="2306" width="14" customWidth="1"/>
    <col min="2307" max="2307" width="41.42578125" customWidth="1"/>
    <col min="2309" max="2309" width="13.5703125" customWidth="1"/>
    <col min="2310" max="2310" width="29.85546875" customWidth="1"/>
    <col min="2312" max="2312" width="15.140625" customWidth="1"/>
    <col min="2313" max="2313" width="15.7109375" customWidth="1"/>
    <col min="2562" max="2562" width="14" customWidth="1"/>
    <col min="2563" max="2563" width="41.42578125" customWidth="1"/>
    <col min="2565" max="2565" width="13.5703125" customWidth="1"/>
    <col min="2566" max="2566" width="29.85546875" customWidth="1"/>
    <col min="2568" max="2568" width="15.140625" customWidth="1"/>
    <col min="2569" max="2569" width="15.7109375" customWidth="1"/>
    <col min="2818" max="2818" width="14" customWidth="1"/>
    <col min="2819" max="2819" width="41.42578125" customWidth="1"/>
    <col min="2821" max="2821" width="13.5703125" customWidth="1"/>
    <col min="2822" max="2822" width="29.85546875" customWidth="1"/>
    <col min="2824" max="2824" width="15.140625" customWidth="1"/>
    <col min="2825" max="2825" width="15.7109375" customWidth="1"/>
    <col min="3074" max="3074" width="14" customWidth="1"/>
    <col min="3075" max="3075" width="41.42578125" customWidth="1"/>
    <col min="3077" max="3077" width="13.5703125" customWidth="1"/>
    <col min="3078" max="3078" width="29.85546875" customWidth="1"/>
    <col min="3080" max="3080" width="15.140625" customWidth="1"/>
    <col min="3081" max="3081" width="15.7109375" customWidth="1"/>
    <col min="3330" max="3330" width="14" customWidth="1"/>
    <col min="3331" max="3331" width="41.42578125" customWidth="1"/>
    <col min="3333" max="3333" width="13.5703125" customWidth="1"/>
    <col min="3334" max="3334" width="29.85546875" customWidth="1"/>
    <col min="3336" max="3336" width="15.140625" customWidth="1"/>
    <col min="3337" max="3337" width="15.7109375" customWidth="1"/>
    <col min="3586" max="3586" width="14" customWidth="1"/>
    <col min="3587" max="3587" width="41.42578125" customWidth="1"/>
    <col min="3589" max="3589" width="13.5703125" customWidth="1"/>
    <col min="3590" max="3590" width="29.85546875" customWidth="1"/>
    <col min="3592" max="3592" width="15.140625" customWidth="1"/>
    <col min="3593" max="3593" width="15.7109375" customWidth="1"/>
    <col min="3842" max="3842" width="14" customWidth="1"/>
    <col min="3843" max="3843" width="41.42578125" customWidth="1"/>
    <col min="3845" max="3845" width="13.5703125" customWidth="1"/>
    <col min="3846" max="3846" width="29.85546875" customWidth="1"/>
    <col min="3848" max="3848" width="15.140625" customWidth="1"/>
    <col min="3849" max="3849" width="15.7109375" customWidth="1"/>
    <col min="4098" max="4098" width="14" customWidth="1"/>
    <col min="4099" max="4099" width="41.42578125" customWidth="1"/>
    <col min="4101" max="4101" width="13.5703125" customWidth="1"/>
    <col min="4102" max="4102" width="29.85546875" customWidth="1"/>
    <col min="4104" max="4104" width="15.140625" customWidth="1"/>
    <col min="4105" max="4105" width="15.7109375" customWidth="1"/>
    <col min="4354" max="4354" width="14" customWidth="1"/>
    <col min="4355" max="4355" width="41.42578125" customWidth="1"/>
    <col min="4357" max="4357" width="13.5703125" customWidth="1"/>
    <col min="4358" max="4358" width="29.85546875" customWidth="1"/>
    <col min="4360" max="4360" width="15.140625" customWidth="1"/>
    <col min="4361" max="4361" width="15.7109375" customWidth="1"/>
    <col min="4610" max="4610" width="14" customWidth="1"/>
    <col min="4611" max="4611" width="41.42578125" customWidth="1"/>
    <col min="4613" max="4613" width="13.5703125" customWidth="1"/>
    <col min="4614" max="4614" width="29.85546875" customWidth="1"/>
    <col min="4616" max="4616" width="15.140625" customWidth="1"/>
    <col min="4617" max="4617" width="15.7109375" customWidth="1"/>
    <col min="4866" max="4866" width="14" customWidth="1"/>
    <col min="4867" max="4867" width="41.42578125" customWidth="1"/>
    <col min="4869" max="4869" width="13.5703125" customWidth="1"/>
    <col min="4870" max="4870" width="29.85546875" customWidth="1"/>
    <col min="4872" max="4872" width="15.140625" customWidth="1"/>
    <col min="4873" max="4873" width="15.7109375" customWidth="1"/>
    <col min="5122" max="5122" width="14" customWidth="1"/>
    <col min="5123" max="5123" width="41.42578125" customWidth="1"/>
    <col min="5125" max="5125" width="13.5703125" customWidth="1"/>
    <col min="5126" max="5126" width="29.85546875" customWidth="1"/>
    <col min="5128" max="5128" width="15.140625" customWidth="1"/>
    <col min="5129" max="5129" width="15.7109375" customWidth="1"/>
    <col min="5378" max="5378" width="14" customWidth="1"/>
    <col min="5379" max="5379" width="41.42578125" customWidth="1"/>
    <col min="5381" max="5381" width="13.5703125" customWidth="1"/>
    <col min="5382" max="5382" width="29.85546875" customWidth="1"/>
    <col min="5384" max="5384" width="15.140625" customWidth="1"/>
    <col min="5385" max="5385" width="15.7109375" customWidth="1"/>
    <col min="5634" max="5634" width="14" customWidth="1"/>
    <col min="5635" max="5635" width="41.42578125" customWidth="1"/>
    <col min="5637" max="5637" width="13.5703125" customWidth="1"/>
    <col min="5638" max="5638" width="29.85546875" customWidth="1"/>
    <col min="5640" max="5640" width="15.140625" customWidth="1"/>
    <col min="5641" max="5641" width="15.7109375" customWidth="1"/>
    <col min="5890" max="5890" width="14" customWidth="1"/>
    <col min="5891" max="5891" width="41.42578125" customWidth="1"/>
    <col min="5893" max="5893" width="13.5703125" customWidth="1"/>
    <col min="5894" max="5894" width="29.85546875" customWidth="1"/>
    <col min="5896" max="5896" width="15.140625" customWidth="1"/>
    <col min="5897" max="5897" width="15.7109375" customWidth="1"/>
    <col min="6146" max="6146" width="14" customWidth="1"/>
    <col min="6147" max="6147" width="41.42578125" customWidth="1"/>
    <col min="6149" max="6149" width="13.5703125" customWidth="1"/>
    <col min="6150" max="6150" width="29.85546875" customWidth="1"/>
    <col min="6152" max="6152" width="15.140625" customWidth="1"/>
    <col min="6153" max="6153" width="15.7109375" customWidth="1"/>
    <col min="6402" max="6402" width="14" customWidth="1"/>
    <col min="6403" max="6403" width="41.42578125" customWidth="1"/>
    <col min="6405" max="6405" width="13.5703125" customWidth="1"/>
    <col min="6406" max="6406" width="29.85546875" customWidth="1"/>
    <col min="6408" max="6408" width="15.140625" customWidth="1"/>
    <col min="6409" max="6409" width="15.7109375" customWidth="1"/>
    <col min="6658" max="6658" width="14" customWidth="1"/>
    <col min="6659" max="6659" width="41.42578125" customWidth="1"/>
    <col min="6661" max="6661" width="13.5703125" customWidth="1"/>
    <col min="6662" max="6662" width="29.85546875" customWidth="1"/>
    <col min="6664" max="6664" width="15.140625" customWidth="1"/>
    <col min="6665" max="6665" width="15.7109375" customWidth="1"/>
    <col min="6914" max="6914" width="14" customWidth="1"/>
    <col min="6915" max="6915" width="41.42578125" customWidth="1"/>
    <col min="6917" max="6917" width="13.5703125" customWidth="1"/>
    <col min="6918" max="6918" width="29.85546875" customWidth="1"/>
    <col min="6920" max="6920" width="15.140625" customWidth="1"/>
    <col min="6921" max="6921" width="15.7109375" customWidth="1"/>
    <col min="7170" max="7170" width="14" customWidth="1"/>
    <col min="7171" max="7171" width="41.42578125" customWidth="1"/>
    <col min="7173" max="7173" width="13.5703125" customWidth="1"/>
    <col min="7174" max="7174" width="29.85546875" customWidth="1"/>
    <col min="7176" max="7176" width="15.140625" customWidth="1"/>
    <col min="7177" max="7177" width="15.7109375" customWidth="1"/>
    <col min="7426" max="7426" width="14" customWidth="1"/>
    <col min="7427" max="7427" width="41.42578125" customWidth="1"/>
    <col min="7429" max="7429" width="13.5703125" customWidth="1"/>
    <col min="7430" max="7430" width="29.85546875" customWidth="1"/>
    <col min="7432" max="7432" width="15.140625" customWidth="1"/>
    <col min="7433" max="7433" width="15.7109375" customWidth="1"/>
    <col min="7682" max="7682" width="14" customWidth="1"/>
    <col min="7683" max="7683" width="41.42578125" customWidth="1"/>
    <col min="7685" max="7685" width="13.5703125" customWidth="1"/>
    <col min="7686" max="7686" width="29.85546875" customWidth="1"/>
    <col min="7688" max="7688" width="15.140625" customWidth="1"/>
    <col min="7689" max="7689" width="15.7109375" customWidth="1"/>
    <col min="7938" max="7938" width="14" customWidth="1"/>
    <col min="7939" max="7939" width="41.42578125" customWidth="1"/>
    <col min="7941" max="7941" width="13.5703125" customWidth="1"/>
    <col min="7942" max="7942" width="29.85546875" customWidth="1"/>
    <col min="7944" max="7944" width="15.140625" customWidth="1"/>
    <col min="7945" max="7945" width="15.7109375" customWidth="1"/>
    <col min="8194" max="8194" width="14" customWidth="1"/>
    <col min="8195" max="8195" width="41.42578125" customWidth="1"/>
    <col min="8197" max="8197" width="13.5703125" customWidth="1"/>
    <col min="8198" max="8198" width="29.85546875" customWidth="1"/>
    <col min="8200" max="8200" width="15.140625" customWidth="1"/>
    <col min="8201" max="8201" width="15.7109375" customWidth="1"/>
    <col min="8450" max="8450" width="14" customWidth="1"/>
    <col min="8451" max="8451" width="41.42578125" customWidth="1"/>
    <col min="8453" max="8453" width="13.5703125" customWidth="1"/>
    <col min="8454" max="8454" width="29.85546875" customWidth="1"/>
    <col min="8456" max="8456" width="15.140625" customWidth="1"/>
    <col min="8457" max="8457" width="15.7109375" customWidth="1"/>
    <col min="8706" max="8706" width="14" customWidth="1"/>
    <col min="8707" max="8707" width="41.42578125" customWidth="1"/>
    <col min="8709" max="8709" width="13.5703125" customWidth="1"/>
    <col min="8710" max="8710" width="29.85546875" customWidth="1"/>
    <col min="8712" max="8712" width="15.140625" customWidth="1"/>
    <col min="8713" max="8713" width="15.7109375" customWidth="1"/>
    <col min="8962" max="8962" width="14" customWidth="1"/>
    <col min="8963" max="8963" width="41.42578125" customWidth="1"/>
    <col min="8965" max="8965" width="13.5703125" customWidth="1"/>
    <col min="8966" max="8966" width="29.85546875" customWidth="1"/>
    <col min="8968" max="8968" width="15.140625" customWidth="1"/>
    <col min="8969" max="8969" width="15.7109375" customWidth="1"/>
    <col min="9218" max="9218" width="14" customWidth="1"/>
    <col min="9219" max="9219" width="41.42578125" customWidth="1"/>
    <col min="9221" max="9221" width="13.5703125" customWidth="1"/>
    <col min="9222" max="9222" width="29.85546875" customWidth="1"/>
    <col min="9224" max="9224" width="15.140625" customWidth="1"/>
    <col min="9225" max="9225" width="15.7109375" customWidth="1"/>
    <col min="9474" max="9474" width="14" customWidth="1"/>
    <col min="9475" max="9475" width="41.42578125" customWidth="1"/>
    <col min="9477" max="9477" width="13.5703125" customWidth="1"/>
    <col min="9478" max="9478" width="29.85546875" customWidth="1"/>
    <col min="9480" max="9480" width="15.140625" customWidth="1"/>
    <col min="9481" max="9481" width="15.7109375" customWidth="1"/>
    <col min="9730" max="9730" width="14" customWidth="1"/>
    <col min="9731" max="9731" width="41.42578125" customWidth="1"/>
    <col min="9733" max="9733" width="13.5703125" customWidth="1"/>
    <col min="9734" max="9734" width="29.85546875" customWidth="1"/>
    <col min="9736" max="9736" width="15.140625" customWidth="1"/>
    <col min="9737" max="9737" width="15.7109375" customWidth="1"/>
    <col min="9986" max="9986" width="14" customWidth="1"/>
    <col min="9987" max="9987" width="41.42578125" customWidth="1"/>
    <col min="9989" max="9989" width="13.5703125" customWidth="1"/>
    <col min="9990" max="9990" width="29.85546875" customWidth="1"/>
    <col min="9992" max="9992" width="15.140625" customWidth="1"/>
    <col min="9993" max="9993" width="15.7109375" customWidth="1"/>
    <col min="10242" max="10242" width="14" customWidth="1"/>
    <col min="10243" max="10243" width="41.42578125" customWidth="1"/>
    <col min="10245" max="10245" width="13.5703125" customWidth="1"/>
    <col min="10246" max="10246" width="29.85546875" customWidth="1"/>
    <col min="10248" max="10248" width="15.140625" customWidth="1"/>
    <col min="10249" max="10249" width="15.7109375" customWidth="1"/>
    <col min="10498" max="10498" width="14" customWidth="1"/>
    <col min="10499" max="10499" width="41.42578125" customWidth="1"/>
    <col min="10501" max="10501" width="13.5703125" customWidth="1"/>
    <col min="10502" max="10502" width="29.85546875" customWidth="1"/>
    <col min="10504" max="10504" width="15.140625" customWidth="1"/>
    <col min="10505" max="10505" width="15.7109375" customWidth="1"/>
    <col min="10754" max="10754" width="14" customWidth="1"/>
    <col min="10755" max="10755" width="41.42578125" customWidth="1"/>
    <col min="10757" max="10757" width="13.5703125" customWidth="1"/>
    <col min="10758" max="10758" width="29.85546875" customWidth="1"/>
    <col min="10760" max="10760" width="15.140625" customWidth="1"/>
    <col min="10761" max="10761" width="15.7109375" customWidth="1"/>
    <col min="11010" max="11010" width="14" customWidth="1"/>
    <col min="11011" max="11011" width="41.42578125" customWidth="1"/>
    <col min="11013" max="11013" width="13.5703125" customWidth="1"/>
    <col min="11014" max="11014" width="29.85546875" customWidth="1"/>
    <col min="11016" max="11016" width="15.140625" customWidth="1"/>
    <col min="11017" max="11017" width="15.7109375" customWidth="1"/>
    <col min="11266" max="11266" width="14" customWidth="1"/>
    <col min="11267" max="11267" width="41.42578125" customWidth="1"/>
    <col min="11269" max="11269" width="13.5703125" customWidth="1"/>
    <col min="11270" max="11270" width="29.85546875" customWidth="1"/>
    <col min="11272" max="11272" width="15.140625" customWidth="1"/>
    <col min="11273" max="11273" width="15.7109375" customWidth="1"/>
    <col min="11522" max="11522" width="14" customWidth="1"/>
    <col min="11523" max="11523" width="41.42578125" customWidth="1"/>
    <col min="11525" max="11525" width="13.5703125" customWidth="1"/>
    <col min="11526" max="11526" width="29.85546875" customWidth="1"/>
    <col min="11528" max="11528" width="15.140625" customWidth="1"/>
    <col min="11529" max="11529" width="15.7109375" customWidth="1"/>
    <col min="11778" max="11778" width="14" customWidth="1"/>
    <col min="11779" max="11779" width="41.42578125" customWidth="1"/>
    <col min="11781" max="11781" width="13.5703125" customWidth="1"/>
    <col min="11782" max="11782" width="29.85546875" customWidth="1"/>
    <col min="11784" max="11784" width="15.140625" customWidth="1"/>
    <col min="11785" max="11785" width="15.7109375" customWidth="1"/>
    <col min="12034" max="12034" width="14" customWidth="1"/>
    <col min="12035" max="12035" width="41.42578125" customWidth="1"/>
    <col min="12037" max="12037" width="13.5703125" customWidth="1"/>
    <col min="12038" max="12038" width="29.85546875" customWidth="1"/>
    <col min="12040" max="12040" width="15.140625" customWidth="1"/>
    <col min="12041" max="12041" width="15.7109375" customWidth="1"/>
    <col min="12290" max="12290" width="14" customWidth="1"/>
    <col min="12291" max="12291" width="41.42578125" customWidth="1"/>
    <col min="12293" max="12293" width="13.5703125" customWidth="1"/>
    <col min="12294" max="12294" width="29.85546875" customWidth="1"/>
    <col min="12296" max="12296" width="15.140625" customWidth="1"/>
    <col min="12297" max="12297" width="15.7109375" customWidth="1"/>
    <col min="12546" max="12546" width="14" customWidth="1"/>
    <col min="12547" max="12547" width="41.42578125" customWidth="1"/>
    <col min="12549" max="12549" width="13.5703125" customWidth="1"/>
    <col min="12550" max="12550" width="29.85546875" customWidth="1"/>
    <col min="12552" max="12552" width="15.140625" customWidth="1"/>
    <col min="12553" max="12553" width="15.7109375" customWidth="1"/>
    <col min="12802" max="12802" width="14" customWidth="1"/>
    <col min="12803" max="12803" width="41.42578125" customWidth="1"/>
    <col min="12805" max="12805" width="13.5703125" customWidth="1"/>
    <col min="12806" max="12806" width="29.85546875" customWidth="1"/>
    <col min="12808" max="12808" width="15.140625" customWidth="1"/>
    <col min="12809" max="12809" width="15.7109375" customWidth="1"/>
    <col min="13058" max="13058" width="14" customWidth="1"/>
    <col min="13059" max="13059" width="41.42578125" customWidth="1"/>
    <col min="13061" max="13061" width="13.5703125" customWidth="1"/>
    <col min="13062" max="13062" width="29.85546875" customWidth="1"/>
    <col min="13064" max="13064" width="15.140625" customWidth="1"/>
    <col min="13065" max="13065" width="15.7109375" customWidth="1"/>
    <col min="13314" max="13314" width="14" customWidth="1"/>
    <col min="13315" max="13315" width="41.42578125" customWidth="1"/>
    <col min="13317" max="13317" width="13.5703125" customWidth="1"/>
    <col min="13318" max="13318" width="29.85546875" customWidth="1"/>
    <col min="13320" max="13320" width="15.140625" customWidth="1"/>
    <col min="13321" max="13321" width="15.7109375" customWidth="1"/>
    <col min="13570" max="13570" width="14" customWidth="1"/>
    <col min="13571" max="13571" width="41.42578125" customWidth="1"/>
    <col min="13573" max="13573" width="13.5703125" customWidth="1"/>
    <col min="13574" max="13574" width="29.85546875" customWidth="1"/>
    <col min="13576" max="13576" width="15.140625" customWidth="1"/>
    <col min="13577" max="13577" width="15.7109375" customWidth="1"/>
    <col min="13826" max="13826" width="14" customWidth="1"/>
    <col min="13827" max="13827" width="41.42578125" customWidth="1"/>
    <col min="13829" max="13829" width="13.5703125" customWidth="1"/>
    <col min="13830" max="13830" width="29.85546875" customWidth="1"/>
    <col min="13832" max="13832" width="15.140625" customWidth="1"/>
    <col min="13833" max="13833" width="15.7109375" customWidth="1"/>
    <col min="14082" max="14082" width="14" customWidth="1"/>
    <col min="14083" max="14083" width="41.42578125" customWidth="1"/>
    <col min="14085" max="14085" width="13.5703125" customWidth="1"/>
    <col min="14086" max="14086" width="29.85546875" customWidth="1"/>
    <col min="14088" max="14088" width="15.140625" customWidth="1"/>
    <col min="14089" max="14089" width="15.7109375" customWidth="1"/>
    <col min="14338" max="14338" width="14" customWidth="1"/>
    <col min="14339" max="14339" width="41.42578125" customWidth="1"/>
    <col min="14341" max="14341" width="13.5703125" customWidth="1"/>
    <col min="14342" max="14342" width="29.85546875" customWidth="1"/>
    <col min="14344" max="14344" width="15.140625" customWidth="1"/>
    <col min="14345" max="14345" width="15.7109375" customWidth="1"/>
    <col min="14594" max="14594" width="14" customWidth="1"/>
    <col min="14595" max="14595" width="41.42578125" customWidth="1"/>
    <col min="14597" max="14597" width="13.5703125" customWidth="1"/>
    <col min="14598" max="14598" width="29.85546875" customWidth="1"/>
    <col min="14600" max="14600" width="15.140625" customWidth="1"/>
    <col min="14601" max="14601" width="15.7109375" customWidth="1"/>
    <col min="14850" max="14850" width="14" customWidth="1"/>
    <col min="14851" max="14851" width="41.42578125" customWidth="1"/>
    <col min="14853" max="14853" width="13.5703125" customWidth="1"/>
    <col min="14854" max="14854" width="29.85546875" customWidth="1"/>
    <col min="14856" max="14856" width="15.140625" customWidth="1"/>
    <col min="14857" max="14857" width="15.7109375" customWidth="1"/>
    <col min="15106" max="15106" width="14" customWidth="1"/>
    <col min="15107" max="15107" width="41.42578125" customWidth="1"/>
    <col min="15109" max="15109" width="13.5703125" customWidth="1"/>
    <col min="15110" max="15110" width="29.85546875" customWidth="1"/>
    <col min="15112" max="15112" width="15.140625" customWidth="1"/>
    <col min="15113" max="15113" width="15.7109375" customWidth="1"/>
    <col min="15362" max="15362" width="14" customWidth="1"/>
    <col min="15363" max="15363" width="41.42578125" customWidth="1"/>
    <col min="15365" max="15365" width="13.5703125" customWidth="1"/>
    <col min="15366" max="15366" width="29.85546875" customWidth="1"/>
    <col min="15368" max="15368" width="15.140625" customWidth="1"/>
    <col min="15369" max="15369" width="15.7109375" customWidth="1"/>
    <col min="15618" max="15618" width="14" customWidth="1"/>
    <col min="15619" max="15619" width="41.42578125" customWidth="1"/>
    <col min="15621" max="15621" width="13.5703125" customWidth="1"/>
    <col min="15622" max="15622" width="29.85546875" customWidth="1"/>
    <col min="15624" max="15624" width="15.140625" customWidth="1"/>
    <col min="15625" max="15625" width="15.7109375" customWidth="1"/>
    <col min="15874" max="15874" width="14" customWidth="1"/>
    <col min="15875" max="15875" width="41.42578125" customWidth="1"/>
    <col min="15877" max="15877" width="13.5703125" customWidth="1"/>
    <col min="15878" max="15878" width="29.85546875" customWidth="1"/>
    <col min="15880" max="15880" width="15.140625" customWidth="1"/>
    <col min="15881" max="15881" width="15.7109375" customWidth="1"/>
    <col min="16130" max="16130" width="14" customWidth="1"/>
    <col min="16131" max="16131" width="41.42578125" customWidth="1"/>
    <col min="16133" max="16133" width="13.5703125" customWidth="1"/>
    <col min="16134" max="16134" width="29.85546875" customWidth="1"/>
    <col min="16136" max="16136" width="15.140625" customWidth="1"/>
    <col min="16137" max="16137" width="15.7109375" customWidth="1"/>
  </cols>
  <sheetData>
    <row r="2" spans="1:12" x14ac:dyDescent="0.25">
      <c r="A2" s="1091" t="s">
        <v>901</v>
      </c>
      <c r="B2" s="1091"/>
      <c r="C2" s="1091"/>
      <c r="D2" s="1091"/>
      <c r="E2" s="1091"/>
      <c r="F2" s="1091"/>
      <c r="G2" s="1091"/>
      <c r="H2" s="1091"/>
      <c r="I2" s="1091"/>
    </row>
    <row r="3" spans="1:12" x14ac:dyDescent="0.25">
      <c r="G3" s="573" t="s">
        <v>858</v>
      </c>
      <c r="H3" s="584"/>
      <c r="I3" s="584"/>
    </row>
    <row r="4" spans="1:12" ht="15.75" x14ac:dyDescent="0.25">
      <c r="B4" s="574" t="s">
        <v>859</v>
      </c>
      <c r="J4" s="585" t="s">
        <v>860</v>
      </c>
      <c r="K4" s="575"/>
      <c r="L4" s="575"/>
    </row>
    <row r="5" spans="1:12" ht="16.5" thickBot="1" x14ac:dyDescent="0.3">
      <c r="B5" s="574" t="s">
        <v>861</v>
      </c>
      <c r="J5" s="585">
        <v>20</v>
      </c>
      <c r="K5" s="585">
        <v>2</v>
      </c>
      <c r="L5" s="585">
        <f>J5-K5</f>
        <v>18</v>
      </c>
    </row>
    <row r="6" spans="1:12" ht="92.25" customHeight="1" thickBot="1" x14ac:dyDescent="0.3">
      <c r="B6" s="577" t="s">
        <v>862</v>
      </c>
      <c r="C6" s="578" t="s">
        <v>863</v>
      </c>
      <c r="D6" s="579" t="s">
        <v>864</v>
      </c>
      <c r="E6" s="578" t="s">
        <v>865</v>
      </c>
      <c r="F6" s="579" t="s">
        <v>866</v>
      </c>
      <c r="G6" s="578" t="s">
        <v>867</v>
      </c>
      <c r="H6" s="579" t="s">
        <v>868</v>
      </c>
      <c r="I6" s="578" t="s">
        <v>869</v>
      </c>
    </row>
    <row r="7" spans="1:12" ht="13.5" customHeight="1" x14ac:dyDescent="0.25">
      <c r="B7" s="1101" t="s">
        <v>870</v>
      </c>
      <c r="C7" s="586"/>
      <c r="D7" s="586"/>
      <c r="E7" s="587">
        <f>D7*'5.1 BLINDAJE, ELEM. DEL SISTEMA'!F12</f>
        <v>0</v>
      </c>
      <c r="F7" s="1092"/>
      <c r="G7" s="588"/>
      <c r="H7" s="1103"/>
      <c r="I7" s="1106"/>
    </row>
    <row r="8" spans="1:12" x14ac:dyDescent="0.25">
      <c r="B8" s="1095"/>
      <c r="C8" s="586"/>
      <c r="D8" s="586"/>
      <c r="E8" s="587">
        <f>D8*'5.1 BLINDAJE, ELEM. DEL SISTEMA'!F13</f>
        <v>0</v>
      </c>
      <c r="F8" s="1097"/>
      <c r="G8" s="588"/>
      <c r="H8" s="1104"/>
      <c r="I8" s="1107"/>
    </row>
    <row r="9" spans="1:12" x14ac:dyDescent="0.25">
      <c r="B9" s="1095"/>
      <c r="C9" s="586"/>
      <c r="D9" s="586"/>
      <c r="E9" s="587">
        <f>D9*'5.1 BLINDAJE, ELEM. DEL SISTEMA'!F14</f>
        <v>0</v>
      </c>
      <c r="F9" s="1097"/>
      <c r="G9" s="588"/>
      <c r="H9" s="1104"/>
      <c r="I9" s="1107"/>
    </row>
    <row r="10" spans="1:12" x14ac:dyDescent="0.25">
      <c r="B10" s="1095"/>
      <c r="C10" s="586"/>
      <c r="D10" s="586"/>
      <c r="E10" s="587">
        <f>D10*'5.1 BLINDAJE, ELEM. DEL SISTEMA'!F14</f>
        <v>0</v>
      </c>
      <c r="F10" s="1097"/>
      <c r="G10" s="588"/>
      <c r="H10" s="1104"/>
      <c r="I10" s="1107"/>
    </row>
    <row r="11" spans="1:12" x14ac:dyDescent="0.25">
      <c r="B11" s="1095"/>
      <c r="C11" s="586"/>
      <c r="D11" s="586"/>
      <c r="E11" s="587">
        <f>D11*'5.1 BLINDAJE, ELEM. DEL SISTEMA'!F15</f>
        <v>0</v>
      </c>
      <c r="F11" s="1093"/>
      <c r="G11" s="588"/>
      <c r="H11" s="1105"/>
      <c r="I11" s="1108"/>
    </row>
    <row r="12" spans="1:12" ht="30" customHeight="1" thickBot="1" x14ac:dyDescent="0.3">
      <c r="B12" s="1102"/>
      <c r="C12" s="589" t="s">
        <v>871</v>
      </c>
      <c r="D12" s="590"/>
      <c r="E12" s="591">
        <f>SUM(E7:E11)</f>
        <v>0</v>
      </c>
      <c r="F12" s="592"/>
      <c r="G12" s="592"/>
      <c r="H12" s="591">
        <f>SUM(H7:H11)</f>
        <v>0</v>
      </c>
      <c r="I12" s="593">
        <f>SUM(I7:I11)</f>
        <v>0</v>
      </c>
    </row>
    <row r="13" spans="1:12" ht="15.75" thickBot="1" x14ac:dyDescent="0.3">
      <c r="B13" s="594"/>
      <c r="C13" s="595" t="s">
        <v>872</v>
      </c>
      <c r="D13" s="596"/>
      <c r="E13" s="597">
        <f>E12*L5</f>
        <v>0</v>
      </c>
      <c r="F13" s="598"/>
      <c r="G13" s="598"/>
      <c r="H13" s="597">
        <f>H12</f>
        <v>0</v>
      </c>
      <c r="I13" s="599">
        <f>I12*L5</f>
        <v>0</v>
      </c>
    </row>
    <row r="14" spans="1:12" x14ac:dyDescent="0.25">
      <c r="B14" s="1094" t="s">
        <v>873</v>
      </c>
      <c r="C14" s="600"/>
      <c r="D14" s="600"/>
      <c r="E14" s="568">
        <f>D14*'5.1 BLINDAJE, ELEM. DEL SISTEMA'!F12</f>
        <v>0</v>
      </c>
      <c r="F14" s="1092"/>
      <c r="G14" s="601"/>
      <c r="H14" s="1098"/>
      <c r="I14" s="1098"/>
    </row>
    <row r="15" spans="1:12" x14ac:dyDescent="0.25">
      <c r="B15" s="1095"/>
      <c r="C15" s="586"/>
      <c r="D15" s="586"/>
      <c r="E15" s="587">
        <f>D15*'5.1 BLINDAJE, ELEM. DEL SISTEMA'!F13</f>
        <v>0</v>
      </c>
      <c r="F15" s="1097"/>
      <c r="G15" s="588"/>
      <c r="H15" s="1099"/>
      <c r="I15" s="1099"/>
    </row>
    <row r="16" spans="1:12" x14ac:dyDescent="0.25">
      <c r="B16" s="1095"/>
      <c r="C16" s="586"/>
      <c r="D16" s="586"/>
      <c r="E16" s="587">
        <f>D16*'5.1 BLINDAJE, ELEM. DEL SISTEMA'!F14</f>
        <v>0</v>
      </c>
      <c r="F16" s="1097"/>
      <c r="G16" s="588"/>
      <c r="H16" s="1099"/>
      <c r="I16" s="1099"/>
    </row>
    <row r="17" spans="1:9" x14ac:dyDescent="0.25">
      <c r="B17" s="1095"/>
      <c r="C17" s="602"/>
      <c r="D17" s="602"/>
      <c r="E17" s="603">
        <f>D17*'5.1 BLINDAJE, ELEM. DEL SISTEMA'!F15</f>
        <v>0</v>
      </c>
      <c r="F17" s="1097"/>
      <c r="G17" s="588"/>
      <c r="H17" s="1099"/>
      <c r="I17" s="1099"/>
    </row>
    <row r="18" spans="1:9" x14ac:dyDescent="0.25">
      <c r="B18" s="1095"/>
      <c r="C18" s="586"/>
      <c r="D18" s="586"/>
      <c r="E18" s="587">
        <f>D18*'5.1 BLINDAJE, ELEM. DEL SISTEMA'!F16</f>
        <v>0</v>
      </c>
      <c r="F18" s="1093"/>
      <c r="G18" s="588"/>
      <c r="H18" s="1100"/>
      <c r="I18" s="1100"/>
    </row>
    <row r="19" spans="1:9" x14ac:dyDescent="0.25">
      <c r="B19" s="1096"/>
      <c r="C19" s="604" t="s">
        <v>874</v>
      </c>
      <c r="D19" s="605"/>
      <c r="E19" s="606">
        <f>SUM(E14:E18)</f>
        <v>0</v>
      </c>
      <c r="F19" s="607"/>
      <c r="G19" s="607"/>
      <c r="H19" s="606">
        <f>SUM(H14:H18)</f>
        <v>0</v>
      </c>
      <c r="I19" s="608">
        <f>SUM(I14:I18)</f>
        <v>0</v>
      </c>
    </row>
    <row r="20" spans="1:9" ht="15.75" thickBot="1" x14ac:dyDescent="0.3">
      <c r="B20" s="609"/>
      <c r="C20" s="610" t="s">
        <v>875</v>
      </c>
      <c r="D20" s="611"/>
      <c r="E20" s="612">
        <f>E19*2</f>
        <v>0</v>
      </c>
      <c r="F20" s="611"/>
      <c r="G20" s="611"/>
      <c r="H20" s="611"/>
      <c r="I20" s="613">
        <f>I19*2</f>
        <v>0</v>
      </c>
    </row>
    <row r="21" spans="1:9" ht="15.75" thickBot="1" x14ac:dyDescent="0.3">
      <c r="B21" s="614"/>
      <c r="C21" s="615" t="s">
        <v>876</v>
      </c>
      <c r="D21" s="616"/>
      <c r="E21" s="617">
        <f>E20+E13</f>
        <v>0</v>
      </c>
      <c r="F21" s="616"/>
      <c r="G21" s="616"/>
      <c r="H21" s="617">
        <f>H13</f>
        <v>0</v>
      </c>
      <c r="I21" s="618">
        <f>I20+I13</f>
        <v>0</v>
      </c>
    </row>
    <row r="22" spans="1:9" x14ac:dyDescent="0.25">
      <c r="C22" t="s">
        <v>877</v>
      </c>
    </row>
    <row r="23" spans="1:9" x14ac:dyDescent="0.25">
      <c r="C23" t="s">
        <v>836</v>
      </c>
    </row>
    <row r="27" spans="1:9" x14ac:dyDescent="0.25">
      <c r="A27" s="1091" t="s">
        <v>902</v>
      </c>
      <c r="B27" s="1091"/>
      <c r="C27" s="1091"/>
      <c r="D27" s="1091"/>
      <c r="E27" s="1091"/>
      <c r="F27" s="1091"/>
      <c r="G27" s="1091"/>
      <c r="H27" s="1091"/>
      <c r="I27" s="1091"/>
    </row>
    <row r="28" spans="1:9" x14ac:dyDescent="0.25">
      <c r="G28" s="573" t="s">
        <v>858</v>
      </c>
      <c r="H28" s="584"/>
      <c r="I28" s="584"/>
    </row>
    <row r="29" spans="1:9" ht="15.75" x14ac:dyDescent="0.25">
      <c r="B29" s="574" t="s">
        <v>859</v>
      </c>
    </row>
    <row r="30" spans="1:9" ht="16.5" thickBot="1" x14ac:dyDescent="0.3">
      <c r="B30" s="574" t="s">
        <v>861</v>
      </c>
    </row>
    <row r="31" spans="1:9" ht="90.75" thickBot="1" x14ac:dyDescent="0.3">
      <c r="B31" s="577" t="s">
        <v>862</v>
      </c>
      <c r="C31" s="578" t="s">
        <v>863</v>
      </c>
      <c r="D31" s="579" t="s">
        <v>864</v>
      </c>
      <c r="E31" s="578" t="s">
        <v>865</v>
      </c>
      <c r="F31" s="579" t="s">
        <v>866</v>
      </c>
      <c r="G31" s="578" t="s">
        <v>867</v>
      </c>
      <c r="H31" s="579" t="s">
        <v>868</v>
      </c>
      <c r="I31" s="578" t="s">
        <v>869</v>
      </c>
    </row>
    <row r="32" spans="1:9" x14ac:dyDescent="0.25">
      <c r="B32" s="1101" t="s">
        <v>870</v>
      </c>
      <c r="C32" s="586"/>
      <c r="D32" s="586"/>
      <c r="E32" s="587">
        <f>D32*'5.1 BLINDAJE, ELEM. DEL SISTEMA'!F37</f>
        <v>0</v>
      </c>
      <c r="F32" s="1092"/>
      <c r="G32" s="588"/>
      <c r="H32" s="1103"/>
      <c r="I32" s="1106"/>
    </row>
    <row r="33" spans="2:9" x14ac:dyDescent="0.25">
      <c r="B33" s="1095"/>
      <c r="C33" s="586"/>
      <c r="D33" s="586"/>
      <c r="E33" s="587">
        <f>D33*'5.1 BLINDAJE, ELEM. DEL SISTEMA'!F38</f>
        <v>0</v>
      </c>
      <c r="F33" s="1097"/>
      <c r="G33" s="588"/>
      <c r="H33" s="1104"/>
      <c r="I33" s="1107"/>
    </row>
    <row r="34" spans="2:9" x14ac:dyDescent="0.25">
      <c r="B34" s="1095"/>
      <c r="C34" s="586"/>
      <c r="D34" s="586"/>
      <c r="E34" s="587">
        <f>D34*'5.1 BLINDAJE, ELEM. DEL SISTEMA'!F39</f>
        <v>0</v>
      </c>
      <c r="F34" s="1097"/>
      <c r="G34" s="588"/>
      <c r="H34" s="1104"/>
      <c r="I34" s="1107"/>
    </row>
    <row r="35" spans="2:9" x14ac:dyDescent="0.25">
      <c r="B35" s="1095"/>
      <c r="C35" s="586"/>
      <c r="D35" s="586"/>
      <c r="E35" s="587">
        <f>D35*'5.1 BLINDAJE, ELEM. DEL SISTEMA'!F40</f>
        <v>0</v>
      </c>
      <c r="F35" s="1097"/>
      <c r="G35" s="588"/>
      <c r="H35" s="1104"/>
      <c r="I35" s="1107"/>
    </row>
    <row r="36" spans="2:9" x14ac:dyDescent="0.25">
      <c r="B36" s="1095"/>
      <c r="C36" s="586"/>
      <c r="D36" s="586"/>
      <c r="E36" s="587">
        <f>D36*'5.1 BLINDAJE, ELEM. DEL SISTEMA'!F41</f>
        <v>0</v>
      </c>
      <c r="F36" s="1093"/>
      <c r="G36" s="588"/>
      <c r="H36" s="1105"/>
      <c r="I36" s="1108"/>
    </row>
    <row r="37" spans="2:9" ht="15.75" thickBot="1" x14ac:dyDescent="0.3">
      <c r="B37" s="1102"/>
      <c r="C37" s="589" t="s">
        <v>871</v>
      </c>
      <c r="D37" s="590"/>
      <c r="E37" s="591">
        <f>SUM(E32:E36)</f>
        <v>0</v>
      </c>
      <c r="F37" s="592"/>
      <c r="G37" s="592"/>
      <c r="H37" s="591">
        <f>SUM(H32:H36)</f>
        <v>0</v>
      </c>
      <c r="I37" s="593">
        <f>SUM(I32:I36)</f>
        <v>0</v>
      </c>
    </row>
    <row r="38" spans="2:9" ht="15.75" thickBot="1" x14ac:dyDescent="0.3">
      <c r="B38" s="594"/>
      <c r="C38" s="595" t="s">
        <v>872</v>
      </c>
      <c r="D38" s="596"/>
      <c r="E38" s="597">
        <f>E37*L30</f>
        <v>0</v>
      </c>
      <c r="F38" s="598"/>
      <c r="G38" s="598"/>
      <c r="H38" s="597">
        <f>H37</f>
        <v>0</v>
      </c>
      <c r="I38" s="599">
        <f>I37*L30</f>
        <v>0</v>
      </c>
    </row>
    <row r="39" spans="2:9" x14ac:dyDescent="0.25">
      <c r="B39" s="1094" t="s">
        <v>873</v>
      </c>
      <c r="C39" s="600"/>
      <c r="D39" s="600"/>
      <c r="E39" s="568">
        <f>D39*'5.1 BLINDAJE, ELEM. DEL SISTEMA'!F37</f>
        <v>0</v>
      </c>
      <c r="F39" s="1092"/>
      <c r="G39" s="601"/>
      <c r="H39" s="1098"/>
      <c r="I39" s="1098"/>
    </row>
    <row r="40" spans="2:9" x14ac:dyDescent="0.25">
      <c r="B40" s="1095"/>
      <c r="C40" s="586"/>
      <c r="D40" s="586"/>
      <c r="E40" s="568">
        <f>D40*'5.1 BLINDAJE, ELEM. DEL SISTEMA'!F38</f>
        <v>0</v>
      </c>
      <c r="F40" s="1097"/>
      <c r="G40" s="588"/>
      <c r="H40" s="1099"/>
      <c r="I40" s="1099"/>
    </row>
    <row r="41" spans="2:9" x14ac:dyDescent="0.25">
      <c r="B41" s="1095"/>
      <c r="C41" s="586"/>
      <c r="D41" s="586"/>
      <c r="E41" s="568">
        <f>D41*'5.1 BLINDAJE, ELEM. DEL SISTEMA'!F39</f>
        <v>0</v>
      </c>
      <c r="F41" s="1097"/>
      <c r="G41" s="588"/>
      <c r="H41" s="1099"/>
      <c r="I41" s="1099"/>
    </row>
    <row r="42" spans="2:9" x14ac:dyDescent="0.25">
      <c r="B42" s="1095"/>
      <c r="C42" s="602"/>
      <c r="D42" s="602"/>
      <c r="E42" s="568">
        <f>D42*'5.1 BLINDAJE, ELEM. DEL SISTEMA'!F40</f>
        <v>0</v>
      </c>
      <c r="F42" s="1097"/>
      <c r="G42" s="588"/>
      <c r="H42" s="1099"/>
      <c r="I42" s="1099"/>
    </row>
    <row r="43" spans="2:9" x14ac:dyDescent="0.25">
      <c r="B43" s="1095"/>
      <c r="C43" s="586"/>
      <c r="D43" s="586"/>
      <c r="E43" s="568">
        <f>D43*'5.1 BLINDAJE, ELEM. DEL SISTEMA'!F41</f>
        <v>0</v>
      </c>
      <c r="F43" s="1093"/>
      <c r="G43" s="588"/>
      <c r="H43" s="1100"/>
      <c r="I43" s="1100"/>
    </row>
    <row r="44" spans="2:9" x14ac:dyDescent="0.25">
      <c r="B44" s="1096"/>
      <c r="C44" s="604" t="s">
        <v>874</v>
      </c>
      <c r="D44" s="605"/>
      <c r="E44" s="606">
        <f>SUM(E39:E43)</f>
        <v>0</v>
      </c>
      <c r="F44" s="607"/>
      <c r="G44" s="607"/>
      <c r="H44" s="606">
        <f>SUM(H39:H43)</f>
        <v>0</v>
      </c>
      <c r="I44" s="608">
        <f>SUM(I39:I43)</f>
        <v>0</v>
      </c>
    </row>
    <row r="45" spans="2:9" ht="15.75" thickBot="1" x14ac:dyDescent="0.3">
      <c r="B45" s="609"/>
      <c r="C45" s="610" t="s">
        <v>875</v>
      </c>
      <c r="D45" s="611"/>
      <c r="E45" s="612">
        <f>E44*2</f>
        <v>0</v>
      </c>
      <c r="F45" s="611"/>
      <c r="G45" s="611"/>
      <c r="H45" s="611"/>
      <c r="I45" s="613">
        <f>I44*2</f>
        <v>0</v>
      </c>
    </row>
    <row r="46" spans="2:9" ht="15.75" thickBot="1" x14ac:dyDescent="0.3">
      <c r="B46" s="614"/>
      <c r="C46" s="615" t="s">
        <v>876</v>
      </c>
      <c r="D46" s="616"/>
      <c r="E46" s="617">
        <f>E45+E38</f>
        <v>0</v>
      </c>
      <c r="F46" s="616"/>
      <c r="G46" s="616"/>
      <c r="H46" s="617">
        <f>H38</f>
        <v>0</v>
      </c>
      <c r="I46" s="618">
        <f>I45+I38</f>
        <v>0</v>
      </c>
    </row>
    <row r="47" spans="2:9" x14ac:dyDescent="0.25">
      <c r="C47" t="s">
        <v>877</v>
      </c>
    </row>
    <row r="48" spans="2:9" x14ac:dyDescent="0.25">
      <c r="C48" t="s">
        <v>836</v>
      </c>
    </row>
    <row r="52" spans="1:9" x14ac:dyDescent="0.25">
      <c r="A52" s="1091" t="s">
        <v>903</v>
      </c>
      <c r="B52" s="1091"/>
      <c r="C52" s="1091"/>
      <c r="D52" s="1091"/>
      <c r="E52" s="1091"/>
      <c r="F52" s="1091"/>
      <c r="G52" s="1091"/>
      <c r="H52" s="1091"/>
      <c r="I52" s="1091"/>
    </row>
    <row r="53" spans="1:9" x14ac:dyDescent="0.25">
      <c r="G53" s="573" t="s">
        <v>858</v>
      </c>
      <c r="H53" s="584"/>
      <c r="I53" s="584"/>
    </row>
    <row r="54" spans="1:9" ht="15.75" x14ac:dyDescent="0.25">
      <c r="B54" s="574" t="s">
        <v>859</v>
      </c>
    </row>
    <row r="55" spans="1:9" ht="16.5" thickBot="1" x14ac:dyDescent="0.3">
      <c r="B55" s="574" t="s">
        <v>861</v>
      </c>
    </row>
    <row r="56" spans="1:9" ht="90.75" thickBot="1" x14ac:dyDescent="0.3">
      <c r="B56" s="577" t="s">
        <v>862</v>
      </c>
      <c r="C56" s="578" t="s">
        <v>863</v>
      </c>
      <c r="D56" s="579" t="s">
        <v>864</v>
      </c>
      <c r="E56" s="578" t="s">
        <v>865</v>
      </c>
      <c r="F56" s="579" t="s">
        <v>866</v>
      </c>
      <c r="G56" s="578" t="s">
        <v>867</v>
      </c>
      <c r="H56" s="579" t="s">
        <v>868</v>
      </c>
      <c r="I56" s="578" t="s">
        <v>869</v>
      </c>
    </row>
    <row r="57" spans="1:9" x14ac:dyDescent="0.25">
      <c r="B57" s="1101" t="s">
        <v>870</v>
      </c>
      <c r="C57" s="586"/>
      <c r="D57" s="586"/>
      <c r="E57" s="587">
        <f>D57*'5.1 BLINDAJE, ELEM. DEL SISTEMA'!F64</f>
        <v>0</v>
      </c>
      <c r="F57" s="1092"/>
      <c r="G57" s="588"/>
      <c r="H57" s="1103"/>
      <c r="I57" s="1106"/>
    </row>
    <row r="58" spans="1:9" x14ac:dyDescent="0.25">
      <c r="B58" s="1095"/>
      <c r="C58" s="586"/>
      <c r="D58" s="586"/>
      <c r="E58" s="587">
        <f>D58*'5.1 BLINDAJE, ELEM. DEL SISTEMA'!F65</f>
        <v>0</v>
      </c>
      <c r="F58" s="1097"/>
      <c r="G58" s="588"/>
      <c r="H58" s="1104"/>
      <c r="I58" s="1107"/>
    </row>
    <row r="59" spans="1:9" x14ac:dyDescent="0.25">
      <c r="B59" s="1095"/>
      <c r="C59" s="586"/>
      <c r="D59" s="586"/>
      <c r="E59" s="587">
        <f>D59*'5.1 BLINDAJE, ELEM. DEL SISTEMA'!F66</f>
        <v>0</v>
      </c>
      <c r="F59" s="1097"/>
      <c r="G59" s="588"/>
      <c r="H59" s="1104"/>
      <c r="I59" s="1107"/>
    </row>
    <row r="60" spans="1:9" x14ac:dyDescent="0.25">
      <c r="B60" s="1095"/>
      <c r="C60" s="586"/>
      <c r="D60" s="586"/>
      <c r="E60" s="587">
        <f>D60*'5.1 BLINDAJE, ELEM. DEL SISTEMA'!F67</f>
        <v>0</v>
      </c>
      <c r="F60" s="1097"/>
      <c r="G60" s="588"/>
      <c r="H60" s="1104"/>
      <c r="I60" s="1107"/>
    </row>
    <row r="61" spans="1:9" x14ac:dyDescent="0.25">
      <c r="B61" s="1095"/>
      <c r="C61" s="586"/>
      <c r="D61" s="586"/>
      <c r="E61" s="587">
        <f>D61*'5.1 BLINDAJE, ELEM. DEL SISTEMA'!F68</f>
        <v>0</v>
      </c>
      <c r="F61" s="1093"/>
      <c r="G61" s="588"/>
      <c r="H61" s="1105"/>
      <c r="I61" s="1108"/>
    </row>
    <row r="62" spans="1:9" ht="15.75" thickBot="1" x14ac:dyDescent="0.3">
      <c r="B62" s="1102"/>
      <c r="C62" s="589" t="s">
        <v>871</v>
      </c>
      <c r="D62" s="590"/>
      <c r="E62" s="591">
        <f>SUM(E57:E61)</f>
        <v>0</v>
      </c>
      <c r="F62" s="592"/>
      <c r="G62" s="592"/>
      <c r="H62" s="591">
        <f>SUM(H57:H61)</f>
        <v>0</v>
      </c>
      <c r="I62" s="593">
        <f>SUM(I57:I61)</f>
        <v>0</v>
      </c>
    </row>
    <row r="63" spans="1:9" ht="15.75" thickBot="1" x14ac:dyDescent="0.3">
      <c r="B63" s="594"/>
      <c r="C63" s="595" t="s">
        <v>872</v>
      </c>
      <c r="D63" s="596"/>
      <c r="E63" s="597">
        <f>E62*L55</f>
        <v>0</v>
      </c>
      <c r="F63" s="598"/>
      <c r="G63" s="598"/>
      <c r="H63" s="597">
        <f>H62</f>
        <v>0</v>
      </c>
      <c r="I63" s="599">
        <f>I62*L55</f>
        <v>0</v>
      </c>
    </row>
    <row r="64" spans="1:9" x14ac:dyDescent="0.25">
      <c r="B64" s="1094" t="s">
        <v>873</v>
      </c>
      <c r="C64" s="600"/>
      <c r="D64" s="600"/>
      <c r="E64" s="568">
        <f>D64*'5.1 BLINDAJE, ELEM. DEL SISTEMA'!F64</f>
        <v>0</v>
      </c>
      <c r="F64" s="1092"/>
      <c r="G64" s="601"/>
      <c r="H64" s="1098"/>
      <c r="I64" s="1098"/>
    </row>
    <row r="65" spans="1:9" x14ac:dyDescent="0.25">
      <c r="B65" s="1095"/>
      <c r="C65" s="586"/>
      <c r="D65" s="586"/>
      <c r="E65" s="568">
        <f>D65*'5.1 BLINDAJE, ELEM. DEL SISTEMA'!F65</f>
        <v>0</v>
      </c>
      <c r="F65" s="1097"/>
      <c r="G65" s="588"/>
      <c r="H65" s="1099"/>
      <c r="I65" s="1099"/>
    </row>
    <row r="66" spans="1:9" x14ac:dyDescent="0.25">
      <c r="B66" s="1095"/>
      <c r="C66" s="586"/>
      <c r="D66" s="586"/>
      <c r="E66" s="568">
        <f>D66*'5.1 BLINDAJE, ELEM. DEL SISTEMA'!F66</f>
        <v>0</v>
      </c>
      <c r="F66" s="1097"/>
      <c r="G66" s="588"/>
      <c r="H66" s="1099"/>
      <c r="I66" s="1099"/>
    </row>
    <row r="67" spans="1:9" x14ac:dyDescent="0.25">
      <c r="B67" s="1095"/>
      <c r="C67" s="602"/>
      <c r="D67" s="602"/>
      <c r="E67" s="568">
        <f>D67*'5.1 BLINDAJE, ELEM. DEL SISTEMA'!F67</f>
        <v>0</v>
      </c>
      <c r="F67" s="1097"/>
      <c r="G67" s="588"/>
      <c r="H67" s="1099"/>
      <c r="I67" s="1099"/>
    </row>
    <row r="68" spans="1:9" x14ac:dyDescent="0.25">
      <c r="B68" s="1095"/>
      <c r="C68" s="586"/>
      <c r="D68" s="586"/>
      <c r="E68" s="568">
        <f>D68*'5.1 BLINDAJE, ELEM. DEL SISTEMA'!F68</f>
        <v>0</v>
      </c>
      <c r="F68" s="1093"/>
      <c r="G68" s="588"/>
      <c r="H68" s="1100"/>
      <c r="I68" s="1100"/>
    </row>
    <row r="69" spans="1:9" x14ac:dyDescent="0.25">
      <c r="B69" s="1096"/>
      <c r="C69" s="604" t="s">
        <v>874</v>
      </c>
      <c r="D69" s="605"/>
      <c r="E69" s="606">
        <f>SUM(E64:E68)</f>
        <v>0</v>
      </c>
      <c r="F69" s="607"/>
      <c r="G69" s="607"/>
      <c r="H69" s="606">
        <f>SUM(H64:H68)</f>
        <v>0</v>
      </c>
      <c r="I69" s="608">
        <f>SUM(I64:I68)</f>
        <v>0</v>
      </c>
    </row>
    <row r="70" spans="1:9" ht="15.75" thickBot="1" x14ac:dyDescent="0.3">
      <c r="B70" s="609"/>
      <c r="C70" s="610" t="s">
        <v>875</v>
      </c>
      <c r="D70" s="611"/>
      <c r="E70" s="612">
        <f>E69*2</f>
        <v>0</v>
      </c>
      <c r="F70" s="611"/>
      <c r="G70" s="611"/>
      <c r="H70" s="611"/>
      <c r="I70" s="613">
        <f>I69*2</f>
        <v>0</v>
      </c>
    </row>
    <row r="71" spans="1:9" ht="15.75" thickBot="1" x14ac:dyDescent="0.3">
      <c r="B71" s="614"/>
      <c r="C71" s="615" t="s">
        <v>876</v>
      </c>
      <c r="D71" s="616"/>
      <c r="E71" s="617">
        <f>E70+E63</f>
        <v>0</v>
      </c>
      <c r="F71" s="616"/>
      <c r="G71" s="616"/>
      <c r="H71" s="617">
        <f>H63</f>
        <v>0</v>
      </c>
      <c r="I71" s="618">
        <f>I70+I63</f>
        <v>0</v>
      </c>
    </row>
    <row r="72" spans="1:9" x14ac:dyDescent="0.25">
      <c r="C72" t="s">
        <v>877</v>
      </c>
    </row>
    <row r="73" spans="1:9" x14ac:dyDescent="0.25">
      <c r="C73" t="s">
        <v>836</v>
      </c>
    </row>
    <row r="77" spans="1:9" x14ac:dyDescent="0.25">
      <c r="A77" s="1091" t="s">
        <v>904</v>
      </c>
      <c r="B77" s="1091"/>
      <c r="C77" s="1091"/>
      <c r="D77" s="1091"/>
      <c r="E77" s="1091"/>
      <c r="F77" s="1091"/>
      <c r="G77" s="1091"/>
      <c r="H77" s="1091"/>
      <c r="I77" s="1091"/>
    </row>
    <row r="78" spans="1:9" x14ac:dyDescent="0.25">
      <c r="G78" s="573" t="s">
        <v>858</v>
      </c>
      <c r="H78" s="584"/>
      <c r="I78" s="584"/>
    </row>
    <row r="79" spans="1:9" ht="15.75" x14ac:dyDescent="0.25">
      <c r="B79" s="574" t="s">
        <v>859</v>
      </c>
    </row>
    <row r="80" spans="1:9" ht="16.5" thickBot="1" x14ac:dyDescent="0.3">
      <c r="B80" s="574" t="s">
        <v>861</v>
      </c>
    </row>
    <row r="81" spans="2:9" ht="90.75" thickBot="1" x14ac:dyDescent="0.3">
      <c r="B81" s="577" t="s">
        <v>862</v>
      </c>
      <c r="C81" s="578" t="s">
        <v>863</v>
      </c>
      <c r="D81" s="579" t="s">
        <v>864</v>
      </c>
      <c r="E81" s="578" t="s">
        <v>865</v>
      </c>
      <c r="F81" s="579" t="s">
        <v>866</v>
      </c>
      <c r="G81" s="578" t="s">
        <v>867</v>
      </c>
      <c r="H81" s="579" t="s">
        <v>868</v>
      </c>
      <c r="I81" s="578" t="s">
        <v>869</v>
      </c>
    </row>
    <row r="82" spans="2:9" x14ac:dyDescent="0.25">
      <c r="B82" s="1101" t="s">
        <v>870</v>
      </c>
      <c r="C82" s="586"/>
      <c r="D82" s="586"/>
      <c r="E82" s="587">
        <f>D82*'5.1 BLINDAJE, ELEM. DEL SISTEMA'!F91</f>
        <v>0</v>
      </c>
      <c r="F82" s="1092"/>
      <c r="G82" s="588"/>
      <c r="H82" s="1103"/>
      <c r="I82" s="1106"/>
    </row>
    <row r="83" spans="2:9" x14ac:dyDescent="0.25">
      <c r="B83" s="1095"/>
      <c r="C83" s="586"/>
      <c r="D83" s="586"/>
      <c r="E83" s="587">
        <f>D83*'5.1 BLINDAJE, ELEM. DEL SISTEMA'!F92</f>
        <v>0</v>
      </c>
      <c r="F83" s="1097"/>
      <c r="G83" s="588"/>
      <c r="H83" s="1104"/>
      <c r="I83" s="1107"/>
    </row>
    <row r="84" spans="2:9" x14ac:dyDescent="0.25">
      <c r="B84" s="1095"/>
      <c r="C84" s="586"/>
      <c r="D84" s="586"/>
      <c r="E84" s="587">
        <f>D84*'5.1 BLINDAJE, ELEM. DEL SISTEMA'!F93</f>
        <v>0</v>
      </c>
      <c r="F84" s="1097"/>
      <c r="G84" s="588"/>
      <c r="H84" s="1104"/>
      <c r="I84" s="1107"/>
    </row>
    <row r="85" spans="2:9" x14ac:dyDescent="0.25">
      <c r="B85" s="1095"/>
      <c r="C85" s="586"/>
      <c r="D85" s="586"/>
      <c r="E85" s="587">
        <f>D85*'5.1 BLINDAJE, ELEM. DEL SISTEMA'!F94</f>
        <v>0</v>
      </c>
      <c r="F85" s="1097"/>
      <c r="G85" s="588"/>
      <c r="H85" s="1104"/>
      <c r="I85" s="1107"/>
    </row>
    <row r="86" spans="2:9" x14ac:dyDescent="0.25">
      <c r="B86" s="1095"/>
      <c r="C86" s="586"/>
      <c r="D86" s="586"/>
      <c r="E86" s="587">
        <f>D86*'5.1 BLINDAJE, ELEM. DEL SISTEMA'!F95</f>
        <v>0</v>
      </c>
      <c r="F86" s="1093"/>
      <c r="G86" s="588"/>
      <c r="H86" s="1105"/>
      <c r="I86" s="1108"/>
    </row>
    <row r="87" spans="2:9" ht="15.75" thickBot="1" x14ac:dyDescent="0.3">
      <c r="B87" s="1102"/>
      <c r="C87" s="589" t="s">
        <v>871</v>
      </c>
      <c r="D87" s="590"/>
      <c r="E87" s="591">
        <f>SUM(E82:E86)</f>
        <v>0</v>
      </c>
      <c r="F87" s="592"/>
      <c r="G87" s="592"/>
      <c r="H87" s="591">
        <f>SUM(H82:H86)</f>
        <v>0</v>
      </c>
      <c r="I87" s="593">
        <f>SUM(I82:I86)</f>
        <v>0</v>
      </c>
    </row>
    <row r="88" spans="2:9" ht="15.75" thickBot="1" x14ac:dyDescent="0.3">
      <c r="B88" s="594"/>
      <c r="C88" s="595" t="s">
        <v>872</v>
      </c>
      <c r="D88" s="596"/>
      <c r="E88" s="597">
        <f>E87*L80</f>
        <v>0</v>
      </c>
      <c r="F88" s="598"/>
      <c r="G88" s="598"/>
      <c r="H88" s="597">
        <f>H87</f>
        <v>0</v>
      </c>
      <c r="I88" s="599">
        <f>I87*L80</f>
        <v>0</v>
      </c>
    </row>
    <row r="89" spans="2:9" x14ac:dyDescent="0.25">
      <c r="B89" s="1094" t="s">
        <v>873</v>
      </c>
      <c r="C89" s="600"/>
      <c r="D89" s="600"/>
      <c r="E89" s="568">
        <f>D89*'5.1 BLINDAJE, ELEM. DEL SISTEMA'!F91</f>
        <v>0</v>
      </c>
      <c r="F89" s="1092"/>
      <c r="G89" s="601"/>
      <c r="H89" s="1098"/>
      <c r="I89" s="1098"/>
    </row>
    <row r="90" spans="2:9" x14ac:dyDescent="0.25">
      <c r="B90" s="1095"/>
      <c r="C90" s="586"/>
      <c r="D90" s="586"/>
      <c r="E90" s="568">
        <f>D90*'5.1 BLINDAJE, ELEM. DEL SISTEMA'!F92</f>
        <v>0</v>
      </c>
      <c r="F90" s="1097"/>
      <c r="G90" s="588"/>
      <c r="H90" s="1099"/>
      <c r="I90" s="1099"/>
    </row>
    <row r="91" spans="2:9" x14ac:dyDescent="0.25">
      <c r="B91" s="1095"/>
      <c r="C91" s="586"/>
      <c r="D91" s="586"/>
      <c r="E91" s="568">
        <f>D91*'5.1 BLINDAJE, ELEM. DEL SISTEMA'!F93</f>
        <v>0</v>
      </c>
      <c r="F91" s="1097"/>
      <c r="G91" s="588"/>
      <c r="H91" s="1099"/>
      <c r="I91" s="1099"/>
    </row>
    <row r="92" spans="2:9" x14ac:dyDescent="0.25">
      <c r="B92" s="1095"/>
      <c r="C92" s="602"/>
      <c r="D92" s="602"/>
      <c r="E92" s="568">
        <f>D92*'5.1 BLINDAJE, ELEM. DEL SISTEMA'!F94</f>
        <v>0</v>
      </c>
      <c r="F92" s="1097"/>
      <c r="G92" s="588"/>
      <c r="H92" s="1099"/>
      <c r="I92" s="1099"/>
    </row>
    <row r="93" spans="2:9" x14ac:dyDescent="0.25">
      <c r="B93" s="1095"/>
      <c r="C93" s="586"/>
      <c r="D93" s="586"/>
      <c r="E93" s="568">
        <f>D93*'5.1 BLINDAJE, ELEM. DEL SISTEMA'!F95</f>
        <v>0</v>
      </c>
      <c r="F93" s="1093"/>
      <c r="G93" s="588"/>
      <c r="H93" s="1100"/>
      <c r="I93" s="1100"/>
    </row>
    <row r="94" spans="2:9" x14ac:dyDescent="0.25">
      <c r="B94" s="1096"/>
      <c r="C94" s="604" t="s">
        <v>874</v>
      </c>
      <c r="D94" s="605"/>
      <c r="E94" s="606">
        <f>SUM(E89:E93)</f>
        <v>0</v>
      </c>
      <c r="F94" s="607"/>
      <c r="G94" s="607"/>
      <c r="H94" s="606">
        <f>SUM(H89:H93)</f>
        <v>0</v>
      </c>
      <c r="I94" s="608">
        <f>SUM(I89:I93)</f>
        <v>0</v>
      </c>
    </row>
    <row r="95" spans="2:9" ht="15.75" thickBot="1" x14ac:dyDescent="0.3">
      <c r="B95" s="609"/>
      <c r="C95" s="610" t="s">
        <v>875</v>
      </c>
      <c r="D95" s="611"/>
      <c r="E95" s="612">
        <f>E94*2</f>
        <v>0</v>
      </c>
      <c r="F95" s="611"/>
      <c r="G95" s="611"/>
      <c r="H95" s="611"/>
      <c r="I95" s="613">
        <f>I94*2</f>
        <v>0</v>
      </c>
    </row>
    <row r="96" spans="2:9" ht="15.75" thickBot="1" x14ac:dyDescent="0.3">
      <c r="B96" s="614"/>
      <c r="C96" s="615" t="s">
        <v>876</v>
      </c>
      <c r="D96" s="616"/>
      <c r="E96" s="617">
        <f>E95+E88</f>
        <v>0</v>
      </c>
      <c r="F96" s="616"/>
      <c r="G96" s="616"/>
      <c r="H96" s="617">
        <f>H88</f>
        <v>0</v>
      </c>
      <c r="I96" s="618">
        <f>I95+I88</f>
        <v>0</v>
      </c>
    </row>
    <row r="97" spans="3:3" x14ac:dyDescent="0.25">
      <c r="C97" t="s">
        <v>877</v>
      </c>
    </row>
    <row r="98" spans="3:3" x14ac:dyDescent="0.25">
      <c r="C98" t="s">
        <v>836</v>
      </c>
    </row>
  </sheetData>
  <mergeCells count="36">
    <mergeCell ref="H14:H18"/>
    <mergeCell ref="I14:I18"/>
    <mergeCell ref="B57:B62"/>
    <mergeCell ref="F57:F61"/>
    <mergeCell ref="H57:H61"/>
    <mergeCell ref="I57:I61"/>
    <mergeCell ref="A2:I2"/>
    <mergeCell ref="A27:I27"/>
    <mergeCell ref="B32:B37"/>
    <mergeCell ref="F32:F36"/>
    <mergeCell ref="H32:H36"/>
    <mergeCell ref="I32:I36"/>
    <mergeCell ref="B7:B12"/>
    <mergeCell ref="F7:F11"/>
    <mergeCell ref="H7:H11"/>
    <mergeCell ref="I7:I11"/>
    <mergeCell ref="B14:B19"/>
    <mergeCell ref="F14:F18"/>
    <mergeCell ref="B39:B44"/>
    <mergeCell ref="F39:F43"/>
    <mergeCell ref="H39:H43"/>
    <mergeCell ref="I39:I43"/>
    <mergeCell ref="A52:I52"/>
    <mergeCell ref="B89:B94"/>
    <mergeCell ref="F89:F93"/>
    <mergeCell ref="H89:H93"/>
    <mergeCell ref="I89:I93"/>
    <mergeCell ref="B64:B69"/>
    <mergeCell ref="F64:F68"/>
    <mergeCell ref="H64:H68"/>
    <mergeCell ref="I64:I68"/>
    <mergeCell ref="A77:I77"/>
    <mergeCell ref="B82:B87"/>
    <mergeCell ref="F82:F86"/>
    <mergeCell ref="H82:H86"/>
    <mergeCell ref="I82:I86"/>
  </mergeCells>
  <pageMargins left="0.7" right="0.7" top="0.75" bottom="0.75" header="0.3" footer="0.3"/>
  <pageSetup scale="55" orientation="portrait" r:id="rId1"/>
  <colBreaks count="1" manualBreakCount="1">
    <brk id="9" min="1" max="21"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06"/>
  <sheetViews>
    <sheetView view="pageBreakPreview" topLeftCell="A88" zoomScale="91" zoomScaleNormal="100" zoomScaleSheetLayoutView="91" workbookViewId="0">
      <selection activeCell="C102" sqref="C102"/>
    </sheetView>
  </sheetViews>
  <sheetFormatPr baseColWidth="10" defaultRowHeight="15" x14ac:dyDescent="0.25"/>
  <cols>
    <col min="2" max="2" width="70.28515625" customWidth="1"/>
    <col min="3" max="3" width="17.5703125" customWidth="1"/>
  </cols>
  <sheetData>
    <row r="2" spans="1:9" x14ac:dyDescent="0.25">
      <c r="A2" s="1091" t="s">
        <v>901</v>
      </c>
      <c r="B2" s="1091"/>
      <c r="C2" s="1091"/>
      <c r="D2" s="635"/>
      <c r="E2" s="635"/>
      <c r="F2" s="635"/>
      <c r="G2" s="635"/>
      <c r="H2" s="635"/>
      <c r="I2" s="635"/>
    </row>
    <row r="3" spans="1:9" ht="15.75" x14ac:dyDescent="0.25">
      <c r="B3" s="574" t="s">
        <v>896</v>
      </c>
      <c r="C3" s="634"/>
      <c r="D3" s="634"/>
    </row>
    <row r="4" spans="1:9" ht="15.75" thickBot="1" x14ac:dyDescent="0.3"/>
    <row r="5" spans="1:9" ht="15.75" thickBot="1" x14ac:dyDescent="0.3">
      <c r="B5" s="629" t="s">
        <v>895</v>
      </c>
      <c r="C5" s="571" t="s">
        <v>884</v>
      </c>
    </row>
    <row r="6" spans="1:9" x14ac:dyDescent="0.25">
      <c r="B6" s="628" t="s">
        <v>833</v>
      </c>
      <c r="C6" s="627">
        <f>'5.3 BLINDAJE CUANT. DAÑ-A. CORR'!E96</f>
        <v>0</v>
      </c>
    </row>
    <row r="7" spans="1:9" x14ac:dyDescent="0.25">
      <c r="B7" s="626" t="s">
        <v>894</v>
      </c>
      <c r="C7" s="633" t="s">
        <v>893</v>
      </c>
    </row>
    <row r="8" spans="1:9" x14ac:dyDescent="0.25">
      <c r="B8" s="624" t="s">
        <v>892</v>
      </c>
      <c r="C8" s="623">
        <f>'5.3 BLINDAJE CUANT. DAÑ-A. CORR'!I96</f>
        <v>0</v>
      </c>
    </row>
    <row r="9" spans="1:9" x14ac:dyDescent="0.25">
      <c r="B9" s="626" t="s">
        <v>891</v>
      </c>
      <c r="C9" s="633" t="s">
        <v>890</v>
      </c>
    </row>
    <row r="10" spans="1:9" x14ac:dyDescent="0.25">
      <c r="B10" s="624" t="s">
        <v>889</v>
      </c>
      <c r="C10" s="623">
        <f>C6-C8</f>
        <v>0</v>
      </c>
    </row>
    <row r="11" spans="1:9" x14ac:dyDescent="0.25">
      <c r="B11" s="624" t="s">
        <v>883</v>
      </c>
      <c r="C11" s="623">
        <f>'5.3 BLINDAJE CUANT. DAÑ-A. CORR'!H96</f>
        <v>0</v>
      </c>
    </row>
    <row r="12" spans="1:9" ht="15.75" thickBot="1" x14ac:dyDescent="0.3">
      <c r="B12" s="632" t="s">
        <v>888</v>
      </c>
      <c r="C12" s="631" t="e">
        <f>C10/C11</f>
        <v>#DIV/0!</v>
      </c>
    </row>
    <row r="13" spans="1:9" ht="15.75" thickBot="1" x14ac:dyDescent="0.3">
      <c r="B13" s="630" t="s">
        <v>887</v>
      </c>
      <c r="C13" s="619" t="e">
        <f>IF(C12&lt;=4,"No Factible","Factible")</f>
        <v>#DIV/0!</v>
      </c>
    </row>
    <row r="18" spans="1:3" ht="15.75" x14ac:dyDescent="0.25">
      <c r="B18" s="1109" t="s">
        <v>886</v>
      </c>
      <c r="C18" s="1109"/>
    </row>
    <row r="19" spans="1:3" ht="15.75" thickBot="1" x14ac:dyDescent="0.3"/>
    <row r="20" spans="1:3" ht="15.75" thickBot="1" x14ac:dyDescent="0.3">
      <c r="B20" s="629" t="s">
        <v>885</v>
      </c>
      <c r="C20" s="571" t="s">
        <v>884</v>
      </c>
    </row>
    <row r="21" spans="1:3" x14ac:dyDescent="0.25">
      <c r="B21" s="628" t="s">
        <v>883</v>
      </c>
      <c r="C21" s="627">
        <f>C11</f>
        <v>0</v>
      </c>
    </row>
    <row r="22" spans="1:3" x14ac:dyDescent="0.25">
      <c r="B22" s="626" t="s">
        <v>882</v>
      </c>
      <c r="C22" s="625" t="s">
        <v>881</v>
      </c>
    </row>
    <row r="23" spans="1:3" x14ac:dyDescent="0.25">
      <c r="B23" s="624" t="s">
        <v>880</v>
      </c>
      <c r="C23" s="623" t="e">
        <f>'5-ANALISIS Y SELEC ALTERNATIVAS'!L71:M71</f>
        <v>#VALUE!</v>
      </c>
    </row>
    <row r="24" spans="1:3" ht="15.75" thickBot="1" x14ac:dyDescent="0.3">
      <c r="B24" s="622" t="s">
        <v>879</v>
      </c>
      <c r="C24" s="621" t="e">
        <f>C21/C23</f>
        <v>#VALUE!</v>
      </c>
    </row>
    <row r="25" spans="1:3" ht="15.75" thickBot="1" x14ac:dyDescent="0.3">
      <c r="B25" s="620" t="s">
        <v>878</v>
      </c>
      <c r="C25" s="619" t="e">
        <f>IF(C24&lt;=15%,"Factible","Reconsiderar")</f>
        <v>#VALUE!</v>
      </c>
    </row>
    <row r="29" spans="1:3" x14ac:dyDescent="0.25">
      <c r="A29" s="1091" t="s">
        <v>902</v>
      </c>
      <c r="B29" s="1091"/>
      <c r="C29" s="1091"/>
    </row>
    <row r="30" spans="1:3" ht="15.75" x14ac:dyDescent="0.25">
      <c r="B30" s="574" t="s">
        <v>896</v>
      </c>
      <c r="C30" s="634"/>
    </row>
    <row r="31" spans="1:3" ht="15.75" thickBot="1" x14ac:dyDescent="0.3"/>
    <row r="32" spans="1:3" ht="15.75" thickBot="1" x14ac:dyDescent="0.3">
      <c r="B32" s="629" t="s">
        <v>895</v>
      </c>
      <c r="C32" s="571" t="s">
        <v>884</v>
      </c>
    </row>
    <row r="33" spans="2:3" x14ac:dyDescent="0.25">
      <c r="B33" s="628" t="s">
        <v>833</v>
      </c>
      <c r="C33" s="627">
        <f>'5.3 BLINDAJE CUANT. DAÑ-A. CORR'!E46</f>
        <v>0</v>
      </c>
    </row>
    <row r="34" spans="2:3" x14ac:dyDescent="0.25">
      <c r="B34" s="626" t="s">
        <v>894</v>
      </c>
      <c r="C34" s="633" t="s">
        <v>893</v>
      </c>
    </row>
    <row r="35" spans="2:3" x14ac:dyDescent="0.25">
      <c r="B35" s="624" t="s">
        <v>892</v>
      </c>
      <c r="C35" s="623">
        <f>'5.3 BLINDAJE CUANT. DAÑ-A. CORR'!H46</f>
        <v>0</v>
      </c>
    </row>
    <row r="36" spans="2:3" x14ac:dyDescent="0.25">
      <c r="B36" s="626" t="s">
        <v>891</v>
      </c>
      <c r="C36" s="633" t="s">
        <v>890</v>
      </c>
    </row>
    <row r="37" spans="2:3" x14ac:dyDescent="0.25">
      <c r="B37" s="624" t="s">
        <v>889</v>
      </c>
      <c r="C37" s="623">
        <f>C33-C35</f>
        <v>0</v>
      </c>
    </row>
    <row r="38" spans="2:3" x14ac:dyDescent="0.25">
      <c r="B38" s="624" t="s">
        <v>883</v>
      </c>
      <c r="C38" s="623">
        <f>'5.3 BLINDAJE CUANT. DAÑ-A. CORR'!H46</f>
        <v>0</v>
      </c>
    </row>
    <row r="39" spans="2:3" ht="15.75" thickBot="1" x14ac:dyDescent="0.3">
      <c r="B39" s="632" t="s">
        <v>888</v>
      </c>
      <c r="C39" s="631" t="e">
        <f>C37/C38</f>
        <v>#DIV/0!</v>
      </c>
    </row>
    <row r="40" spans="2:3" ht="15.75" thickBot="1" x14ac:dyDescent="0.3">
      <c r="B40" s="630" t="s">
        <v>887</v>
      </c>
      <c r="C40" s="619" t="e">
        <f>IF(C39&lt;=4,"No Factible","Factible")</f>
        <v>#DIV/0!</v>
      </c>
    </row>
    <row r="45" spans="2:3" ht="15.75" x14ac:dyDescent="0.25">
      <c r="B45" s="1109" t="s">
        <v>886</v>
      </c>
      <c r="C45" s="1109"/>
    </row>
    <row r="46" spans="2:3" ht="15.75" thickBot="1" x14ac:dyDescent="0.3"/>
    <row r="47" spans="2:3" ht="15.75" thickBot="1" x14ac:dyDescent="0.3">
      <c r="B47" s="629" t="s">
        <v>885</v>
      </c>
      <c r="C47" s="571" t="s">
        <v>884</v>
      </c>
    </row>
    <row r="48" spans="2:3" x14ac:dyDescent="0.25">
      <c r="B48" s="628" t="s">
        <v>883</v>
      </c>
      <c r="C48" s="627">
        <f>'5.3 BLINDAJE CUANT. DAÑ-A. CORR'!H46</f>
        <v>0</v>
      </c>
    </row>
    <row r="49" spans="1:3" x14ac:dyDescent="0.25">
      <c r="B49" s="626" t="s">
        <v>882</v>
      </c>
      <c r="C49" s="625" t="s">
        <v>881</v>
      </c>
    </row>
    <row r="50" spans="1:3" x14ac:dyDescent="0.25">
      <c r="B50" s="624" t="s">
        <v>880</v>
      </c>
      <c r="C50" s="623" t="e">
        <f>'5-ANALISIS Y SELEC ALTERNATIVAS'!L71:M71</f>
        <v>#VALUE!</v>
      </c>
    </row>
    <row r="51" spans="1:3" ht="15.75" thickBot="1" x14ac:dyDescent="0.3">
      <c r="B51" s="622" t="s">
        <v>879</v>
      </c>
      <c r="C51" s="621" t="e">
        <f>C48/C50</f>
        <v>#VALUE!</v>
      </c>
    </row>
    <row r="52" spans="1:3" ht="15.75" thickBot="1" x14ac:dyDescent="0.3">
      <c r="B52" s="620" t="s">
        <v>878</v>
      </c>
      <c r="C52" s="619" t="e">
        <f>IF(C51&lt;=15%,"Factible","Reconsiderar")</f>
        <v>#VALUE!</v>
      </c>
    </row>
    <row r="56" spans="1:3" x14ac:dyDescent="0.25">
      <c r="A56" s="1091" t="s">
        <v>903</v>
      </c>
      <c r="B56" s="1091"/>
      <c r="C56" s="1091"/>
    </row>
    <row r="57" spans="1:3" ht="15.75" x14ac:dyDescent="0.25">
      <c r="B57" s="574" t="s">
        <v>896</v>
      </c>
      <c r="C57" s="634"/>
    </row>
    <row r="58" spans="1:3" ht="15.75" thickBot="1" x14ac:dyDescent="0.3"/>
    <row r="59" spans="1:3" ht="15.75" thickBot="1" x14ac:dyDescent="0.3">
      <c r="B59" s="629" t="s">
        <v>895</v>
      </c>
      <c r="C59" s="571" t="s">
        <v>884</v>
      </c>
    </row>
    <row r="60" spans="1:3" x14ac:dyDescent="0.25">
      <c r="B60" s="628" t="s">
        <v>833</v>
      </c>
      <c r="C60" s="627">
        <f>'5.3 BLINDAJE CUANT. DAÑ-A. CORR'!E71</f>
        <v>0</v>
      </c>
    </row>
    <row r="61" spans="1:3" x14ac:dyDescent="0.25">
      <c r="B61" s="626" t="s">
        <v>894</v>
      </c>
      <c r="C61" s="633" t="s">
        <v>893</v>
      </c>
    </row>
    <row r="62" spans="1:3" x14ac:dyDescent="0.25">
      <c r="B62" s="624" t="s">
        <v>892</v>
      </c>
      <c r="C62" s="623">
        <f>'5.3 BLINDAJE CUANT. DAÑ-A. CORR'!I71</f>
        <v>0</v>
      </c>
    </row>
    <row r="63" spans="1:3" x14ac:dyDescent="0.25">
      <c r="B63" s="626" t="s">
        <v>891</v>
      </c>
      <c r="C63" s="633" t="s">
        <v>890</v>
      </c>
    </row>
    <row r="64" spans="1:3" x14ac:dyDescent="0.25">
      <c r="B64" s="624" t="s">
        <v>889</v>
      </c>
      <c r="C64" s="623">
        <f>C60-C62</f>
        <v>0</v>
      </c>
    </row>
    <row r="65" spans="2:3" x14ac:dyDescent="0.25">
      <c r="B65" s="624" t="s">
        <v>883</v>
      </c>
      <c r="C65" s="623">
        <f>'5.3 BLINDAJE CUANT. DAÑ-A. CORR'!H71</f>
        <v>0</v>
      </c>
    </row>
    <row r="66" spans="2:3" ht="15.75" thickBot="1" x14ac:dyDescent="0.3">
      <c r="B66" s="632" t="s">
        <v>888</v>
      </c>
      <c r="C66" s="631" t="e">
        <f>C64/C65</f>
        <v>#DIV/0!</v>
      </c>
    </row>
    <row r="67" spans="2:3" ht="15.75" thickBot="1" x14ac:dyDescent="0.3">
      <c r="B67" s="630" t="s">
        <v>887</v>
      </c>
      <c r="C67" s="619" t="e">
        <f>IF(C66&lt;=4,"No Factible","Factible")</f>
        <v>#DIV/0!</v>
      </c>
    </row>
    <row r="72" spans="2:3" ht="15.75" x14ac:dyDescent="0.25">
      <c r="B72" s="1109" t="s">
        <v>886</v>
      </c>
      <c r="C72" s="1109"/>
    </row>
    <row r="73" spans="2:3" ht="15.75" thickBot="1" x14ac:dyDescent="0.3"/>
    <row r="74" spans="2:3" ht="15.75" thickBot="1" x14ac:dyDescent="0.3">
      <c r="B74" s="629" t="s">
        <v>885</v>
      </c>
      <c r="C74" s="571" t="s">
        <v>884</v>
      </c>
    </row>
    <row r="75" spans="2:3" x14ac:dyDescent="0.25">
      <c r="B75" s="628" t="s">
        <v>883</v>
      </c>
      <c r="C75" s="627">
        <f>'5.3 BLINDAJE CUANT. DAÑ-A. CORR'!H71</f>
        <v>0</v>
      </c>
    </row>
    <row r="76" spans="2:3" x14ac:dyDescent="0.25">
      <c r="B76" s="626" t="s">
        <v>882</v>
      </c>
      <c r="C76" s="625" t="s">
        <v>881</v>
      </c>
    </row>
    <row r="77" spans="2:3" x14ac:dyDescent="0.25">
      <c r="B77" s="624" t="s">
        <v>880</v>
      </c>
      <c r="C77" s="623" t="e">
        <f>'5-ANALISIS Y SELEC ALTERNATIVAS'!L251:M251</f>
        <v>#VALUE!</v>
      </c>
    </row>
    <row r="78" spans="2:3" ht="15.75" thickBot="1" x14ac:dyDescent="0.3">
      <c r="B78" s="622" t="s">
        <v>879</v>
      </c>
      <c r="C78" s="621" t="e">
        <f>C75/C77</f>
        <v>#VALUE!</v>
      </c>
    </row>
    <row r="79" spans="2:3" ht="15.75" thickBot="1" x14ac:dyDescent="0.3">
      <c r="B79" s="620" t="s">
        <v>878</v>
      </c>
      <c r="C79" s="619" t="e">
        <f>IF(C78&lt;=15%,"Factible","Reconsiderar")</f>
        <v>#VALUE!</v>
      </c>
    </row>
    <row r="83" spans="1:3" x14ac:dyDescent="0.25">
      <c r="A83" s="1091" t="s">
        <v>904</v>
      </c>
      <c r="B83" s="1091"/>
      <c r="C83" s="1091"/>
    </row>
    <row r="84" spans="1:3" ht="15.75" x14ac:dyDescent="0.25">
      <c r="B84" s="574" t="s">
        <v>896</v>
      </c>
      <c r="C84" s="634"/>
    </row>
    <row r="85" spans="1:3" ht="15.75" thickBot="1" x14ac:dyDescent="0.3"/>
    <row r="86" spans="1:3" ht="15.75" thickBot="1" x14ac:dyDescent="0.3">
      <c r="B86" s="629" t="s">
        <v>895</v>
      </c>
      <c r="C86" s="571" t="s">
        <v>884</v>
      </c>
    </row>
    <row r="87" spans="1:3" x14ac:dyDescent="0.25">
      <c r="B87" s="628" t="s">
        <v>833</v>
      </c>
      <c r="C87" s="627">
        <f>'5.3 BLINDAJE CUANT. DAÑ-A. CORR'!E96</f>
        <v>0</v>
      </c>
    </row>
    <row r="88" spans="1:3" x14ac:dyDescent="0.25">
      <c r="B88" s="626" t="s">
        <v>894</v>
      </c>
      <c r="C88" s="633" t="s">
        <v>893</v>
      </c>
    </row>
    <row r="89" spans="1:3" x14ac:dyDescent="0.25">
      <c r="B89" s="624" t="s">
        <v>892</v>
      </c>
      <c r="C89" s="623">
        <f>'5.3 BLINDAJE CUANT. DAÑ-A. CORR'!I96</f>
        <v>0</v>
      </c>
    </row>
    <row r="90" spans="1:3" x14ac:dyDescent="0.25">
      <c r="B90" s="626" t="s">
        <v>891</v>
      </c>
      <c r="C90" s="633" t="s">
        <v>890</v>
      </c>
    </row>
    <row r="91" spans="1:3" x14ac:dyDescent="0.25">
      <c r="B91" s="624" t="s">
        <v>889</v>
      </c>
      <c r="C91" s="623">
        <f>C87-C89</f>
        <v>0</v>
      </c>
    </row>
    <row r="92" spans="1:3" x14ac:dyDescent="0.25">
      <c r="B92" s="624" t="s">
        <v>883</v>
      </c>
      <c r="C92" s="623">
        <f>'5.3 BLINDAJE CUANT. DAÑ-A. CORR'!H96</f>
        <v>0</v>
      </c>
    </row>
    <row r="93" spans="1:3" ht="15.75" thickBot="1" x14ac:dyDescent="0.3">
      <c r="B93" s="632" t="s">
        <v>888</v>
      </c>
      <c r="C93" s="631" t="e">
        <f>C91/C92</f>
        <v>#DIV/0!</v>
      </c>
    </row>
    <row r="94" spans="1:3" ht="15.75" thickBot="1" x14ac:dyDescent="0.3">
      <c r="B94" s="630" t="s">
        <v>887</v>
      </c>
      <c r="C94" s="619" t="e">
        <f>IF(C93&lt;=4,"No Factible","Factible")</f>
        <v>#DIV/0!</v>
      </c>
    </row>
    <row r="99" spans="2:3" ht="15.75" x14ac:dyDescent="0.25">
      <c r="B99" s="1109" t="s">
        <v>886</v>
      </c>
      <c r="C99" s="1109"/>
    </row>
    <row r="100" spans="2:3" ht="15.75" thickBot="1" x14ac:dyDescent="0.3"/>
    <row r="101" spans="2:3" ht="15.75" thickBot="1" x14ac:dyDescent="0.3">
      <c r="B101" s="629" t="s">
        <v>885</v>
      </c>
      <c r="C101" s="571" t="s">
        <v>884</v>
      </c>
    </row>
    <row r="102" spans="2:3" x14ac:dyDescent="0.25">
      <c r="B102" s="628" t="s">
        <v>883</v>
      </c>
      <c r="C102" s="627">
        <f>'5.3 BLINDAJE CUANT. DAÑ-A. CORR'!H96</f>
        <v>0</v>
      </c>
    </row>
    <row r="103" spans="2:3" x14ac:dyDescent="0.25">
      <c r="B103" s="626" t="s">
        <v>882</v>
      </c>
      <c r="C103" s="625" t="s">
        <v>881</v>
      </c>
    </row>
    <row r="104" spans="2:3" x14ac:dyDescent="0.25">
      <c r="B104" s="624" t="s">
        <v>880</v>
      </c>
      <c r="C104" s="623" t="e">
        <f>'5-ANALISIS Y SELEC ALTERNATIVAS'!L251:M251</f>
        <v>#VALUE!</v>
      </c>
    </row>
    <row r="105" spans="2:3" ht="15.75" thickBot="1" x14ac:dyDescent="0.3">
      <c r="B105" s="622" t="s">
        <v>879</v>
      </c>
      <c r="C105" s="621" t="e">
        <f>C102/C104</f>
        <v>#VALUE!</v>
      </c>
    </row>
    <row r="106" spans="2:3" ht="15.75" thickBot="1" x14ac:dyDescent="0.3">
      <c r="B106" s="620" t="s">
        <v>878</v>
      </c>
      <c r="C106" s="619" t="e">
        <f>IF(C105&lt;=15%,"Factible","Reconsiderar")</f>
        <v>#VALUE!</v>
      </c>
    </row>
  </sheetData>
  <mergeCells count="8">
    <mergeCell ref="B72:C72"/>
    <mergeCell ref="A83:C83"/>
    <mergeCell ref="B99:C99"/>
    <mergeCell ref="B18:C18"/>
    <mergeCell ref="A2:C2"/>
    <mergeCell ref="A29:C29"/>
    <mergeCell ref="B45:C45"/>
    <mergeCell ref="A56:C56"/>
  </mergeCells>
  <pageMargins left="0.7" right="0.7" top="0.75" bottom="0.75" header="0.3" footer="0.3"/>
  <pageSetup scale="82" orientation="portrait" r:id="rId1"/>
  <rowBreaks count="1" manualBreakCount="1">
    <brk id="50" max="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0"/>
  </sheetPr>
  <dimension ref="A1:W55"/>
  <sheetViews>
    <sheetView view="pageBreakPreview" topLeftCell="A10" zoomScale="80" zoomScaleNormal="80" zoomScaleSheetLayoutView="80" workbookViewId="0">
      <selection activeCell="B15" sqref="B15:O15"/>
    </sheetView>
  </sheetViews>
  <sheetFormatPr baseColWidth="10" defaultColWidth="11.42578125" defaultRowHeight="15" x14ac:dyDescent="0.25"/>
  <cols>
    <col min="1" max="1" width="9.85546875" style="204" customWidth="1"/>
    <col min="2" max="2" width="8.5703125" style="204" customWidth="1"/>
    <col min="3" max="3" width="11.42578125" style="204" customWidth="1"/>
    <col min="4" max="4" width="13.42578125" style="204" customWidth="1"/>
    <col min="5" max="5" width="14" style="204" customWidth="1"/>
    <col min="6" max="6" width="17" style="204" customWidth="1"/>
    <col min="7" max="7" width="14.28515625" style="204" customWidth="1"/>
    <col min="8" max="12" width="11.42578125" style="204"/>
    <col min="13" max="13" width="14.7109375" style="204" customWidth="1"/>
    <col min="14" max="14" width="11.42578125" style="204"/>
    <col min="15" max="15" width="7.28515625" style="204" customWidth="1"/>
    <col min="16" max="16" width="5.7109375" style="204" customWidth="1"/>
    <col min="17" max="21" width="11.42578125" style="204"/>
    <col min="22" max="22" width="47.7109375" style="204" customWidth="1"/>
    <col min="23" max="16384" width="11.42578125" style="204"/>
  </cols>
  <sheetData>
    <row r="1" spans="1:17" s="284" customFormat="1" ht="15.75" thickBot="1" x14ac:dyDescent="0.3"/>
    <row r="2" spans="1:17" s="288" customFormat="1" ht="15.75" thickTop="1" x14ac:dyDescent="0.25">
      <c r="B2" s="285"/>
      <c r="C2" s="286"/>
      <c r="D2" s="286"/>
      <c r="E2" s="286"/>
      <c r="F2" s="286"/>
      <c r="G2" s="286"/>
      <c r="H2" s="286"/>
      <c r="I2" s="286"/>
      <c r="J2" s="286"/>
      <c r="K2" s="286"/>
      <c r="L2" s="286"/>
      <c r="M2" s="286"/>
      <c r="N2" s="286"/>
      <c r="O2" s="287"/>
    </row>
    <row r="3" spans="1:17" s="288" customFormat="1" x14ac:dyDescent="0.25">
      <c r="B3" s="289"/>
      <c r="O3" s="290"/>
    </row>
    <row r="4" spans="1:17" s="288" customFormat="1" x14ac:dyDescent="0.25">
      <c r="B4" s="289"/>
      <c r="O4" s="290"/>
    </row>
    <row r="5" spans="1:17" s="288" customFormat="1" x14ac:dyDescent="0.25">
      <c r="B5" s="289"/>
      <c r="O5" s="290"/>
    </row>
    <row r="6" spans="1:17" s="288" customFormat="1" x14ac:dyDescent="0.25">
      <c r="B6" s="289"/>
      <c r="O6" s="290"/>
    </row>
    <row r="7" spans="1:17" s="288" customFormat="1" x14ac:dyDescent="0.25">
      <c r="B7" s="289"/>
      <c r="O7" s="290"/>
    </row>
    <row r="8" spans="1:17" s="288" customFormat="1" x14ac:dyDescent="0.25">
      <c r="B8" s="289"/>
      <c r="O8" s="290"/>
    </row>
    <row r="9" spans="1:17" s="288" customFormat="1" x14ac:dyDescent="0.25">
      <c r="B9" s="289"/>
      <c r="O9" s="290"/>
    </row>
    <row r="10" spans="1:17" s="288" customFormat="1" x14ac:dyDescent="0.25">
      <c r="B10" s="289"/>
      <c r="O10" s="290"/>
    </row>
    <row r="11" spans="1:17" s="288" customFormat="1" x14ac:dyDescent="0.25">
      <c r="B11" s="289"/>
      <c r="O11" s="290"/>
    </row>
    <row r="12" spans="1:17" s="288" customFormat="1" x14ac:dyDescent="0.25">
      <c r="B12" s="289"/>
      <c r="D12" s="1122"/>
      <c r="E12" s="1122"/>
      <c r="F12" s="1122"/>
      <c r="G12" s="1122"/>
      <c r="H12" s="1122"/>
      <c r="I12" s="1122"/>
      <c r="J12" s="1122"/>
      <c r="K12" s="1122"/>
      <c r="L12" s="1122"/>
      <c r="M12" s="1122"/>
      <c r="N12" s="1122"/>
      <c r="O12" s="1123"/>
      <c r="P12" s="508"/>
    </row>
    <row r="13" spans="1:17" s="284" customFormat="1" ht="15.75" thickBot="1" x14ac:dyDescent="0.3">
      <c r="A13" s="291"/>
      <c r="B13" s="305"/>
      <c r="C13" s="306"/>
      <c r="D13" s="306"/>
      <c r="E13" s="306"/>
      <c r="F13" s="306"/>
      <c r="G13" s="306"/>
      <c r="H13" s="306"/>
      <c r="I13" s="306"/>
      <c r="J13" s="306"/>
      <c r="K13" s="306"/>
      <c r="L13" s="306"/>
      <c r="M13" s="306"/>
      <c r="N13" s="306"/>
      <c r="O13" s="307"/>
      <c r="P13" s="509"/>
      <c r="Q13" s="291"/>
    </row>
    <row r="14" spans="1:17" s="292" customFormat="1" ht="16.5" thickTop="1" thickBot="1" x14ac:dyDescent="0.3">
      <c r="A14" s="291"/>
      <c r="B14" s="291"/>
      <c r="C14" s="291"/>
      <c r="D14" s="291"/>
      <c r="E14" s="291"/>
      <c r="F14" s="291"/>
      <c r="G14" s="291"/>
      <c r="H14" s="291"/>
      <c r="I14" s="291"/>
      <c r="J14" s="291"/>
      <c r="K14" s="291"/>
      <c r="L14" s="291"/>
      <c r="M14" s="291"/>
      <c r="N14" s="291"/>
      <c r="O14" s="291"/>
      <c r="P14" s="509"/>
      <c r="Q14" s="291"/>
    </row>
    <row r="15" spans="1:17" s="292" customFormat="1" ht="47.25" customHeight="1" thickTop="1" thickBot="1" x14ac:dyDescent="0.3">
      <c r="A15" s="291"/>
      <c r="B15" s="1119" t="s">
        <v>766</v>
      </c>
      <c r="C15" s="1120"/>
      <c r="D15" s="1120"/>
      <c r="E15" s="1120"/>
      <c r="F15" s="1120"/>
      <c r="G15" s="1120"/>
      <c r="H15" s="1120"/>
      <c r="I15" s="1120"/>
      <c r="J15" s="1120"/>
      <c r="K15" s="1120"/>
      <c r="L15" s="1120"/>
      <c r="M15" s="1120"/>
      <c r="N15" s="1120"/>
      <c r="O15" s="1121"/>
      <c r="P15" s="510"/>
      <c r="Q15" s="291"/>
    </row>
    <row r="16" spans="1:17" s="292" customFormat="1" ht="27" customHeight="1" thickTop="1" x14ac:dyDescent="0.25">
      <c r="A16" s="291"/>
      <c r="B16" s="291"/>
      <c r="C16" s="291"/>
      <c r="D16" s="291"/>
      <c r="E16" s="291"/>
      <c r="F16" s="291"/>
      <c r="G16" s="291"/>
      <c r="H16" s="291"/>
      <c r="I16" s="291"/>
      <c r="J16" s="291"/>
      <c r="K16" s="291"/>
      <c r="L16" s="291"/>
      <c r="M16" s="291"/>
      <c r="N16" s="291"/>
      <c r="O16" s="291"/>
      <c r="P16" s="291"/>
      <c r="Q16" s="291"/>
    </row>
    <row r="17" spans="1:23" s="292" customFormat="1" ht="12.75" customHeight="1" x14ac:dyDescent="0.25">
      <c r="A17" s="291"/>
      <c r="B17" s="291"/>
      <c r="C17" s="291"/>
      <c r="D17" s="291"/>
      <c r="E17" s="291"/>
      <c r="F17" s="291"/>
      <c r="G17" s="291"/>
      <c r="H17" s="291"/>
      <c r="I17" s="291"/>
      <c r="J17" s="291"/>
      <c r="K17" s="291"/>
      <c r="L17" s="291"/>
      <c r="M17" s="291"/>
      <c r="N17" s="291"/>
      <c r="O17" s="291"/>
      <c r="P17" s="291"/>
      <c r="Q17" s="291"/>
    </row>
    <row r="18" spans="1:23" s="284" customFormat="1" ht="24" customHeight="1" thickBot="1" x14ac:dyDescent="0.3">
      <c r="A18" s="291"/>
      <c r="B18" s="291"/>
      <c r="C18" s="291"/>
      <c r="D18" s="291"/>
      <c r="E18" s="291"/>
      <c r="F18" s="291"/>
      <c r="G18" s="291"/>
      <c r="H18" s="291"/>
      <c r="I18" s="291"/>
      <c r="J18" s="291"/>
      <c r="K18" s="291"/>
      <c r="L18" s="291"/>
      <c r="M18" s="291"/>
      <c r="N18" s="291"/>
      <c r="O18" s="291"/>
      <c r="P18" s="291"/>
      <c r="Q18" s="291"/>
    </row>
    <row r="19" spans="1:23" s="217" customFormat="1" ht="42.75" customHeight="1" thickTop="1" thickBot="1" x14ac:dyDescent="0.3">
      <c r="A19" s="196"/>
      <c r="B19" s="1126" t="s">
        <v>604</v>
      </c>
      <c r="C19" s="1127"/>
      <c r="D19" s="1127"/>
      <c r="E19" s="1128"/>
      <c r="F19" s="1124">
        <f>+'5-ANALISIS Y SELEC ALTERNATIVAS'!C393</f>
        <v>0</v>
      </c>
      <c r="G19" s="1125"/>
      <c r="H19" s="1125"/>
      <c r="I19" s="1125"/>
      <c r="J19" s="1125"/>
      <c r="K19" s="1125"/>
      <c r="L19" s="1125"/>
      <c r="M19" s="1125"/>
      <c r="N19" s="1125"/>
      <c r="O19" s="1125"/>
      <c r="P19" s="511"/>
      <c r="Q19" s="196"/>
    </row>
    <row r="20" spans="1:23" s="292" customFormat="1" ht="15.75" thickTop="1" x14ac:dyDescent="0.25">
      <c r="A20" s="291"/>
      <c r="B20" s="291"/>
      <c r="C20" s="291"/>
      <c r="D20" s="291"/>
      <c r="E20" s="291"/>
      <c r="F20" s="291"/>
      <c r="G20" s="291"/>
      <c r="H20" s="291"/>
      <c r="I20" s="291"/>
      <c r="J20" s="291"/>
      <c r="K20" s="291"/>
      <c r="L20" s="291"/>
      <c r="M20" s="291"/>
      <c r="N20" s="291"/>
      <c r="O20" s="291"/>
      <c r="P20" s="291"/>
      <c r="Q20" s="291"/>
    </row>
    <row r="21" spans="1:23" s="292" customFormat="1" ht="30.75" customHeight="1" x14ac:dyDescent="0.3">
      <c r="C21" s="1118" t="s">
        <v>278</v>
      </c>
      <c r="D21" s="1118"/>
      <c r="E21" s="1118"/>
      <c r="F21" s="1118"/>
      <c r="G21" s="1118"/>
      <c r="H21" s="1118"/>
      <c r="I21" s="1118"/>
      <c r="J21" s="1118"/>
      <c r="K21" s="1118"/>
      <c r="L21" s="1118"/>
      <c r="M21" s="1118"/>
      <c r="N21" s="1118"/>
      <c r="V21" s="292" t="s">
        <v>161</v>
      </c>
    </row>
    <row r="22" spans="1:23" s="292" customFormat="1" ht="6" customHeight="1" thickBot="1" x14ac:dyDescent="0.3"/>
    <row r="23" spans="1:23" s="292" customFormat="1" ht="27.75" customHeight="1" thickTop="1" thickBot="1" x14ac:dyDescent="0.35">
      <c r="C23" s="733" t="s">
        <v>767</v>
      </c>
      <c r="D23" s="733"/>
      <c r="E23" s="733"/>
      <c r="F23" s="733"/>
      <c r="G23" s="733"/>
      <c r="H23" s="733"/>
      <c r="I23" s="733"/>
      <c r="J23" s="733"/>
      <c r="K23" s="733"/>
      <c r="L23" s="733"/>
      <c r="M23" s="733"/>
      <c r="N23" s="733"/>
      <c r="O23" s="293"/>
      <c r="P23" s="293"/>
      <c r="V23" s="294" t="s">
        <v>75</v>
      </c>
      <c r="W23" s="295"/>
    </row>
    <row r="24" spans="1:23" s="292" customFormat="1" ht="23.25" customHeight="1" thickTop="1" thickBot="1" x14ac:dyDescent="0.35">
      <c r="C24" s="822" t="s">
        <v>69</v>
      </c>
      <c r="D24" s="822"/>
      <c r="E24" s="822"/>
      <c r="F24" s="822" t="s">
        <v>91</v>
      </c>
      <c r="G24" s="822"/>
      <c r="H24" s="822"/>
      <c r="I24" s="822"/>
      <c r="J24" s="822"/>
      <c r="K24" s="822"/>
      <c r="L24" s="822"/>
      <c r="M24" s="822"/>
      <c r="N24" s="822"/>
      <c r="O24" s="296"/>
      <c r="P24" s="296"/>
      <c r="V24" s="294" t="s">
        <v>76</v>
      </c>
      <c r="W24" s="295"/>
    </row>
    <row r="25" spans="1:23" s="281" customFormat="1" ht="42.75" customHeight="1" thickTop="1" thickBot="1" x14ac:dyDescent="0.35">
      <c r="C25" s="807" t="s">
        <v>105</v>
      </c>
      <c r="D25" s="807"/>
      <c r="E25" s="807"/>
      <c r="F25" s="1113"/>
      <c r="G25" s="1113"/>
      <c r="H25" s="1113"/>
      <c r="I25" s="1113"/>
      <c r="J25" s="1113"/>
      <c r="K25" s="1113"/>
      <c r="L25" s="1113"/>
      <c r="M25" s="1113"/>
      <c r="N25" s="1113"/>
      <c r="O25" s="282"/>
      <c r="P25" s="282"/>
      <c r="V25" s="248" t="s">
        <v>77</v>
      </c>
      <c r="W25" s="283"/>
    </row>
    <row r="26" spans="1:23" s="281" customFormat="1" ht="42.75" customHeight="1" thickTop="1" thickBot="1" x14ac:dyDescent="0.35">
      <c r="C26" s="807" t="s">
        <v>72</v>
      </c>
      <c r="D26" s="807"/>
      <c r="E26" s="807"/>
      <c r="F26" s="1113"/>
      <c r="G26" s="1113"/>
      <c r="H26" s="1113"/>
      <c r="I26" s="1113"/>
      <c r="J26" s="1113"/>
      <c r="K26" s="1113"/>
      <c r="L26" s="1113"/>
      <c r="M26" s="1113"/>
      <c r="N26" s="1113"/>
      <c r="O26" s="282"/>
      <c r="P26" s="282"/>
      <c r="V26" s="248" t="s">
        <v>162</v>
      </c>
      <c r="W26" s="283"/>
    </row>
    <row r="27" spans="1:23" s="281" customFormat="1" ht="42.75" customHeight="1" thickTop="1" thickBot="1" x14ac:dyDescent="0.35">
      <c r="C27" s="807" t="s">
        <v>70</v>
      </c>
      <c r="D27" s="807"/>
      <c r="E27" s="807"/>
      <c r="F27" s="1113"/>
      <c r="G27" s="1113"/>
      <c r="H27" s="1113"/>
      <c r="I27" s="1113"/>
      <c r="J27" s="1113"/>
      <c r="K27" s="1113"/>
      <c r="L27" s="1113"/>
      <c r="M27" s="1113"/>
      <c r="N27" s="1113"/>
      <c r="O27" s="282"/>
      <c r="P27" s="282"/>
      <c r="V27" s="248" t="s">
        <v>163</v>
      </c>
      <c r="W27" s="283"/>
    </row>
    <row r="28" spans="1:23" s="281" customFormat="1" ht="42.75" customHeight="1" thickTop="1" thickBot="1" x14ac:dyDescent="0.35">
      <c r="C28" s="807" t="s">
        <v>73</v>
      </c>
      <c r="D28" s="807"/>
      <c r="E28" s="807"/>
      <c r="F28" s="1113"/>
      <c r="G28" s="1113"/>
      <c r="H28" s="1113"/>
      <c r="I28" s="1113"/>
      <c r="J28" s="1113"/>
      <c r="K28" s="1113"/>
      <c r="L28" s="1113"/>
      <c r="M28" s="1113"/>
      <c r="N28" s="1113"/>
      <c r="O28" s="282"/>
      <c r="P28" s="282"/>
      <c r="V28" s="248" t="s">
        <v>164</v>
      </c>
      <c r="W28" s="283"/>
    </row>
    <row r="29" spans="1:23" s="281" customFormat="1" ht="42.75" customHeight="1" thickTop="1" thickBot="1" x14ac:dyDescent="0.35">
      <c r="C29" s="807" t="s">
        <v>71</v>
      </c>
      <c r="D29" s="807"/>
      <c r="E29" s="807"/>
      <c r="F29" s="1113"/>
      <c r="G29" s="1113"/>
      <c r="H29" s="1113"/>
      <c r="I29" s="1113"/>
      <c r="J29" s="1113"/>
      <c r="K29" s="1113"/>
      <c r="L29" s="1113"/>
      <c r="M29" s="1113"/>
      <c r="N29" s="1113"/>
      <c r="O29" s="282"/>
      <c r="P29" s="282"/>
      <c r="V29" s="248" t="s">
        <v>165</v>
      </c>
      <c r="W29" s="283"/>
    </row>
    <row r="30" spans="1:23" s="292" customFormat="1" ht="17.25" thickTop="1" x14ac:dyDescent="0.3">
      <c r="C30" s="297"/>
      <c r="V30" s="294" t="s">
        <v>166</v>
      </c>
      <c r="W30" s="295"/>
    </row>
    <row r="31" spans="1:23" s="292" customFormat="1" ht="16.5" x14ac:dyDescent="0.3">
      <c r="C31" s="297"/>
      <c r="V31" s="294" t="s">
        <v>167</v>
      </c>
      <c r="W31" s="295"/>
    </row>
    <row r="32" spans="1:23" s="292" customFormat="1" ht="20.25" x14ac:dyDescent="0.3">
      <c r="C32" s="1118" t="s">
        <v>770</v>
      </c>
      <c r="D32" s="1118"/>
      <c r="E32" s="1118"/>
      <c r="F32" s="1118"/>
      <c r="G32" s="1118"/>
      <c r="H32" s="1118"/>
      <c r="I32" s="1118"/>
      <c r="J32" s="1118"/>
      <c r="K32" s="1118"/>
      <c r="L32" s="1118"/>
      <c r="M32" s="1118"/>
      <c r="N32" s="1118"/>
      <c r="V32" s="292" t="s">
        <v>161</v>
      </c>
    </row>
    <row r="33" spans="3:23" s="292" customFormat="1" ht="9.75" customHeight="1" thickBot="1" x14ac:dyDescent="0.3"/>
    <row r="34" spans="3:23" s="292" customFormat="1" ht="28.5" customHeight="1" thickTop="1" thickBot="1" x14ac:dyDescent="0.35">
      <c r="C34" s="733" t="s">
        <v>768</v>
      </c>
      <c r="D34" s="733"/>
      <c r="E34" s="733"/>
      <c r="F34" s="733"/>
      <c r="G34" s="733"/>
      <c r="H34" s="733"/>
      <c r="I34" s="733"/>
      <c r="J34" s="733"/>
      <c r="K34" s="733"/>
      <c r="L34" s="733"/>
      <c r="M34" s="733"/>
      <c r="N34" s="733"/>
      <c r="O34" s="293"/>
      <c r="P34" s="293"/>
      <c r="V34" s="294" t="s">
        <v>75</v>
      </c>
      <c r="W34" s="295"/>
    </row>
    <row r="35" spans="3:23" s="292" customFormat="1" ht="49.5" customHeight="1" thickTop="1" thickBot="1" x14ac:dyDescent="0.35">
      <c r="C35" s="777" t="s">
        <v>169</v>
      </c>
      <c r="D35" s="778"/>
      <c r="E35" s="779"/>
      <c r="F35" s="730" t="s">
        <v>171</v>
      </c>
      <c r="G35" s="731"/>
      <c r="H35" s="731"/>
      <c r="I35" s="731"/>
      <c r="J35" s="732"/>
      <c r="K35" s="731" t="s">
        <v>170</v>
      </c>
      <c r="L35" s="731"/>
      <c r="M35" s="731"/>
      <c r="N35" s="732"/>
      <c r="O35" s="296"/>
      <c r="P35" s="296"/>
      <c r="V35" s="294" t="s">
        <v>76</v>
      </c>
      <c r="W35" s="295"/>
    </row>
    <row r="36" spans="3:23" s="281" customFormat="1" ht="41.25" customHeight="1" thickTop="1" thickBot="1" x14ac:dyDescent="0.35">
      <c r="C36" s="1114"/>
      <c r="D36" s="1115"/>
      <c r="E36" s="1116"/>
      <c r="F36" s="1117"/>
      <c r="G36" s="1117"/>
      <c r="H36" s="1117"/>
      <c r="I36" s="1117"/>
      <c r="J36" s="1117"/>
      <c r="K36" s="808"/>
      <c r="L36" s="809"/>
      <c r="M36" s="809"/>
      <c r="N36" s="810"/>
      <c r="O36" s="282"/>
      <c r="P36" s="282"/>
      <c r="V36" s="248" t="s">
        <v>77</v>
      </c>
      <c r="W36" s="283"/>
    </row>
    <row r="37" spans="3:23" s="281" customFormat="1" ht="41.25" customHeight="1" thickTop="1" thickBot="1" x14ac:dyDescent="0.35">
      <c r="C37" s="1114"/>
      <c r="D37" s="1115"/>
      <c r="E37" s="1116"/>
      <c r="F37" s="1117"/>
      <c r="G37" s="1117"/>
      <c r="H37" s="1117"/>
      <c r="I37" s="1117"/>
      <c r="J37" s="1117"/>
      <c r="K37" s="808"/>
      <c r="L37" s="809"/>
      <c r="M37" s="809"/>
      <c r="N37" s="810"/>
      <c r="O37" s="282"/>
      <c r="P37" s="282"/>
      <c r="V37" s="248" t="s">
        <v>162</v>
      </c>
      <c r="W37" s="283"/>
    </row>
    <row r="38" spans="3:23" s="281" customFormat="1" ht="41.25" customHeight="1" thickTop="1" thickBot="1" x14ac:dyDescent="0.35">
      <c r="C38" s="1114"/>
      <c r="D38" s="1115"/>
      <c r="E38" s="1116"/>
      <c r="F38" s="1117"/>
      <c r="G38" s="1117"/>
      <c r="H38" s="1117"/>
      <c r="I38" s="1117"/>
      <c r="J38" s="1117"/>
      <c r="K38" s="808"/>
      <c r="L38" s="809"/>
      <c r="M38" s="809"/>
      <c r="N38" s="810"/>
      <c r="O38" s="282"/>
      <c r="P38" s="282"/>
      <c r="V38" s="248" t="s">
        <v>165</v>
      </c>
      <c r="W38" s="283"/>
    </row>
    <row r="39" spans="3:23" s="281" customFormat="1" ht="41.25" customHeight="1" thickTop="1" thickBot="1" x14ac:dyDescent="0.35">
      <c r="C39" s="1114"/>
      <c r="D39" s="1115"/>
      <c r="E39" s="1116"/>
      <c r="F39" s="1117"/>
      <c r="G39" s="1117"/>
      <c r="H39" s="1117"/>
      <c r="I39" s="1117"/>
      <c r="J39" s="1117"/>
      <c r="K39" s="808"/>
      <c r="L39" s="809"/>
      <c r="M39" s="809"/>
      <c r="N39" s="810"/>
      <c r="O39" s="282"/>
      <c r="P39" s="282"/>
      <c r="V39" s="248" t="s">
        <v>168</v>
      </c>
      <c r="W39" s="283"/>
    </row>
    <row r="40" spans="3:23" s="281" customFormat="1" ht="41.25" customHeight="1" thickTop="1" thickBot="1" x14ac:dyDescent="0.35">
      <c r="C40" s="1114"/>
      <c r="D40" s="1115"/>
      <c r="E40" s="1116"/>
      <c r="F40" s="1117"/>
      <c r="G40" s="1117"/>
      <c r="H40" s="1117"/>
      <c r="I40" s="1117"/>
      <c r="J40" s="1117"/>
      <c r="K40" s="808"/>
      <c r="L40" s="809"/>
      <c r="M40" s="809"/>
      <c r="N40" s="810"/>
      <c r="O40" s="282"/>
      <c r="P40" s="282"/>
      <c r="V40" s="248" t="s">
        <v>27</v>
      </c>
      <c r="W40" s="283"/>
    </row>
    <row r="41" spans="3:23" s="281" customFormat="1" ht="41.25" customHeight="1" thickTop="1" thickBot="1" x14ac:dyDescent="0.3">
      <c r="C41" s="1129"/>
      <c r="D41" s="1129"/>
      <c r="E41" s="1129"/>
      <c r="F41" s="1113"/>
      <c r="G41" s="1113"/>
      <c r="H41" s="1113"/>
      <c r="I41" s="1113"/>
      <c r="J41" s="1113"/>
      <c r="K41" s="1113"/>
      <c r="L41" s="1113"/>
      <c r="M41" s="1113"/>
      <c r="N41" s="1113"/>
      <c r="O41" s="282"/>
      <c r="P41" s="282"/>
      <c r="W41" s="283"/>
    </row>
    <row r="42" spans="3:23" s="292" customFormat="1" ht="45" customHeight="1" thickTop="1" x14ac:dyDescent="0.25">
      <c r="C42" s="298"/>
      <c r="D42" s="297"/>
      <c r="W42" s="295"/>
    </row>
    <row r="43" spans="3:23" s="292" customFormat="1" ht="20.25" x14ac:dyDescent="0.3">
      <c r="C43" s="1118" t="s">
        <v>769</v>
      </c>
      <c r="D43" s="1118"/>
      <c r="E43" s="1118"/>
      <c r="F43" s="1118"/>
      <c r="G43" s="1118"/>
      <c r="H43" s="1118"/>
      <c r="I43" s="1118"/>
      <c r="J43" s="1118"/>
      <c r="K43" s="1118"/>
      <c r="L43" s="1118"/>
      <c r="M43" s="1118"/>
      <c r="N43" s="1118"/>
      <c r="O43" s="1110"/>
      <c r="P43" s="1110"/>
    </row>
    <row r="44" spans="3:23" s="292" customFormat="1" ht="8.25" customHeight="1" thickBot="1" x14ac:dyDescent="0.3"/>
    <row r="45" spans="3:23" s="292" customFormat="1" ht="24.75" customHeight="1" thickTop="1" thickBot="1" x14ac:dyDescent="0.3">
      <c r="C45" s="733" t="s">
        <v>106</v>
      </c>
      <c r="D45" s="733"/>
      <c r="E45" s="733"/>
      <c r="F45" s="733"/>
      <c r="G45" s="733"/>
      <c r="H45" s="733"/>
      <c r="I45" s="733"/>
      <c r="J45" s="733"/>
      <c r="K45" s="733"/>
      <c r="L45" s="733"/>
      <c r="M45" s="733"/>
      <c r="N45" s="733"/>
    </row>
    <row r="46" spans="3:23" s="292" customFormat="1" ht="31.5" customHeight="1" thickTop="1" thickBot="1" x14ac:dyDescent="0.3">
      <c r="C46" s="733" t="s">
        <v>74</v>
      </c>
      <c r="D46" s="733"/>
      <c r="E46" s="733"/>
      <c r="F46" s="733"/>
      <c r="G46" s="733" t="s">
        <v>91</v>
      </c>
      <c r="H46" s="733"/>
      <c r="I46" s="733"/>
      <c r="J46" s="733"/>
      <c r="K46" s="733" t="s">
        <v>107</v>
      </c>
      <c r="L46" s="733"/>
      <c r="M46" s="733"/>
      <c r="N46" s="733"/>
    </row>
    <row r="47" spans="3:23" s="217" customFormat="1" ht="81.75" customHeight="1" thickTop="1" thickBot="1" x14ac:dyDescent="0.3">
      <c r="C47" s="1111"/>
      <c r="D47" s="1111"/>
      <c r="E47" s="1111"/>
      <c r="F47" s="1111"/>
      <c r="G47" s="1112"/>
      <c r="H47" s="1112"/>
      <c r="I47" s="1112"/>
      <c r="J47" s="1112"/>
      <c r="K47" s="802"/>
      <c r="L47" s="802"/>
      <c r="M47" s="802"/>
      <c r="N47" s="802"/>
    </row>
    <row r="48" spans="3:23" s="292" customFormat="1" ht="15.75" thickTop="1" x14ac:dyDescent="0.25">
      <c r="C48" s="298"/>
      <c r="H48" s="299"/>
      <c r="W48" s="295"/>
    </row>
    <row r="49" spans="3:23" s="292" customFormat="1" ht="18" customHeight="1" x14ac:dyDescent="0.25">
      <c r="C49" s="298"/>
      <c r="W49" s="295"/>
    </row>
    <row r="50" spans="3:23" s="292" customFormat="1" ht="20.25" x14ac:dyDescent="0.3">
      <c r="C50" s="1118" t="s">
        <v>281</v>
      </c>
      <c r="D50" s="1118"/>
      <c r="E50" s="1118"/>
      <c r="F50" s="1118"/>
      <c r="G50" s="1118"/>
      <c r="H50" s="1118"/>
      <c r="I50" s="1118"/>
      <c r="J50" s="1118"/>
      <c r="K50" s="1118"/>
      <c r="L50" s="1118"/>
      <c r="M50" s="1118"/>
      <c r="N50" s="1118"/>
      <c r="O50" s="1110"/>
      <c r="P50" s="1110"/>
    </row>
    <row r="51" spans="3:23" s="292" customFormat="1" ht="5.25" customHeight="1" thickBot="1" x14ac:dyDescent="0.3"/>
    <row r="52" spans="3:23" s="292" customFormat="1" ht="23.25" customHeight="1" thickTop="1" thickBot="1" x14ac:dyDescent="0.3">
      <c r="C52" s="733" t="s">
        <v>106</v>
      </c>
      <c r="D52" s="733"/>
      <c r="E52" s="733"/>
      <c r="F52" s="733"/>
      <c r="G52" s="733"/>
      <c r="H52" s="733"/>
      <c r="I52" s="733"/>
      <c r="J52" s="733"/>
      <c r="K52" s="733"/>
      <c r="L52" s="733"/>
      <c r="M52" s="733"/>
      <c r="N52" s="733"/>
    </row>
    <row r="53" spans="3:23" s="292" customFormat="1" ht="31.5" customHeight="1" thickTop="1" thickBot="1" x14ac:dyDescent="0.3">
      <c r="C53" s="733" t="s">
        <v>74</v>
      </c>
      <c r="D53" s="733"/>
      <c r="E53" s="733"/>
      <c r="F53" s="733"/>
      <c r="G53" s="733" t="s">
        <v>91</v>
      </c>
      <c r="H53" s="733"/>
      <c r="I53" s="733"/>
      <c r="J53" s="733"/>
      <c r="K53" s="733" t="s">
        <v>107</v>
      </c>
      <c r="L53" s="733"/>
      <c r="M53" s="733"/>
      <c r="N53" s="733"/>
    </row>
    <row r="54" spans="3:23" s="217" customFormat="1" ht="73.5" customHeight="1" thickTop="1" thickBot="1" x14ac:dyDescent="0.3">
      <c r="C54" s="1111"/>
      <c r="D54" s="1111"/>
      <c r="E54" s="1111"/>
      <c r="F54" s="1111"/>
      <c r="G54" s="1112"/>
      <c r="H54" s="1112"/>
      <c r="I54" s="1112"/>
      <c r="J54" s="1112"/>
      <c r="K54" s="802"/>
      <c r="L54" s="802"/>
      <c r="M54" s="802"/>
      <c r="N54" s="802"/>
    </row>
    <row r="55" spans="3:23" ht="15.75" thickTop="1" x14ac:dyDescent="0.25"/>
  </sheetData>
  <customSheetViews>
    <customSheetView guid="{5E50F9FD-F004-4720-80B6-C9BC38A9EF11}" scale="80">
      <selection activeCell="E15" sqref="E15"/>
      <pageMargins left="0.7" right="0.7" top="0.75" bottom="0.75" header="0.3" footer="0.3"/>
      <pageSetup orientation="portrait" horizontalDpi="300" verticalDpi="300" r:id="rId1"/>
    </customSheetView>
    <customSheetView guid="{1C0C6AD9-F7CB-499C-AE2C-0DCA53FA4E92}" scale="80">
      <selection activeCell="E15" sqref="E15"/>
      <pageMargins left="0.7" right="0.7" top="0.75" bottom="0.75" header="0.3" footer="0.3"/>
      <pageSetup orientation="portrait" horizontalDpi="300" verticalDpi="300" r:id="rId2"/>
    </customSheetView>
  </customSheetViews>
  <mergeCells count="59">
    <mergeCell ref="B15:O15"/>
    <mergeCell ref="D12:O12"/>
    <mergeCell ref="F19:O19"/>
    <mergeCell ref="B19:E19"/>
    <mergeCell ref="C41:E41"/>
    <mergeCell ref="K35:N35"/>
    <mergeCell ref="F35:J35"/>
    <mergeCell ref="K36:N36"/>
    <mergeCell ref="F36:J36"/>
    <mergeCell ref="F40:J40"/>
    <mergeCell ref="K40:N40"/>
    <mergeCell ref="F41:J41"/>
    <mergeCell ref="K41:N41"/>
    <mergeCell ref="C37:E37"/>
    <mergeCell ref="F37:J37"/>
    <mergeCell ref="K37:N37"/>
    <mergeCell ref="C54:F54"/>
    <mergeCell ref="G54:J54"/>
    <mergeCell ref="K54:N54"/>
    <mergeCell ref="C50:N50"/>
    <mergeCell ref="C52:N52"/>
    <mergeCell ref="C53:F53"/>
    <mergeCell ref="G53:J53"/>
    <mergeCell ref="K53:N53"/>
    <mergeCell ref="C21:N21"/>
    <mergeCell ref="C23:N23"/>
    <mergeCell ref="O43:P43"/>
    <mergeCell ref="C43:N43"/>
    <mergeCell ref="C24:E24"/>
    <mergeCell ref="F24:N24"/>
    <mergeCell ref="C25:E25"/>
    <mergeCell ref="C26:E26"/>
    <mergeCell ref="C27:E27"/>
    <mergeCell ref="F29:N29"/>
    <mergeCell ref="C29:E29"/>
    <mergeCell ref="C32:N32"/>
    <mergeCell ref="C34:N34"/>
    <mergeCell ref="C40:E40"/>
    <mergeCell ref="F25:N25"/>
    <mergeCell ref="F26:N26"/>
    <mergeCell ref="F27:N27"/>
    <mergeCell ref="F28:N28"/>
    <mergeCell ref="C45:N45"/>
    <mergeCell ref="C35:E35"/>
    <mergeCell ref="C36:E36"/>
    <mergeCell ref="C39:E39"/>
    <mergeCell ref="F39:J39"/>
    <mergeCell ref="K39:N39"/>
    <mergeCell ref="F38:J38"/>
    <mergeCell ref="K38:N38"/>
    <mergeCell ref="C38:E38"/>
    <mergeCell ref="O50:P50"/>
    <mergeCell ref="C28:E28"/>
    <mergeCell ref="C46:F46"/>
    <mergeCell ref="G46:J46"/>
    <mergeCell ref="K46:N46"/>
    <mergeCell ref="C47:F47"/>
    <mergeCell ref="G47:J47"/>
    <mergeCell ref="K47:N47"/>
  </mergeCells>
  <dataValidations count="1">
    <dataValidation type="list" allowBlank="1" showInputMessage="1" showErrorMessage="1" sqref="C47:F47 C54:F54">
      <formula1>$V$23:$V$40</formula1>
    </dataValidation>
  </dataValidations>
  <pageMargins left="0.7" right="0.7" top="0.75" bottom="0.75" header="0.3" footer="0.3"/>
  <pageSetup scale="48" orientation="portrait" horizontalDpi="300" verticalDpi="300" r:id="rId3"/>
  <rowBreaks count="1" manualBreakCount="1">
    <brk id="42" max="15" man="1"/>
  </rowBreaks>
  <drawing r:id="rId4"/>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theme="0"/>
  </sheetPr>
  <dimension ref="B1:X87"/>
  <sheetViews>
    <sheetView view="pageBreakPreview" zoomScale="60" zoomScaleNormal="80" workbookViewId="0">
      <selection activeCell="G19" sqref="G19:R19"/>
    </sheetView>
  </sheetViews>
  <sheetFormatPr baseColWidth="10" defaultColWidth="11.42578125" defaultRowHeight="15" x14ac:dyDescent="0.25"/>
  <cols>
    <col min="1" max="1" width="15.5703125" style="204" customWidth="1"/>
    <col min="2" max="3" width="12" style="204" customWidth="1"/>
    <col min="4" max="4" width="19.85546875" style="204" customWidth="1"/>
    <col min="5" max="5" width="24.85546875" style="204" customWidth="1"/>
    <col min="6" max="6" width="23.28515625" style="204" customWidth="1"/>
    <col min="7" max="9" width="17.5703125" style="204" customWidth="1"/>
    <col min="10" max="10" width="15.42578125" style="204" bestFit="1" customWidth="1"/>
    <col min="11" max="21" width="12.7109375" style="204" customWidth="1"/>
    <col min="22" max="22" width="13.140625" style="204" bestFit="1" customWidth="1"/>
    <col min="23" max="16384" width="11.42578125" style="204"/>
  </cols>
  <sheetData>
    <row r="1" spans="2:21" s="284" customFormat="1" x14ac:dyDescent="0.25"/>
    <row r="2" spans="2:21" s="288" customFormat="1" ht="18" customHeight="1" thickBot="1" x14ac:dyDescent="0.3">
      <c r="B2" s="306"/>
      <c r="C2" s="306"/>
      <c r="D2" s="306"/>
      <c r="E2" s="306"/>
      <c r="F2" s="306"/>
      <c r="G2" s="306"/>
      <c r="H2" s="306"/>
      <c r="I2" s="306"/>
      <c r="J2" s="306"/>
      <c r="K2" s="306"/>
      <c r="L2" s="306"/>
      <c r="M2" s="306"/>
      <c r="N2" s="306"/>
      <c r="O2" s="306"/>
      <c r="P2" s="306"/>
      <c r="Q2" s="306"/>
      <c r="R2" s="306"/>
    </row>
    <row r="3" spans="2:21" s="288" customFormat="1" ht="27" customHeight="1" thickTop="1" x14ac:dyDescent="0.25">
      <c r="B3" s="289"/>
      <c r="S3" s="289"/>
    </row>
    <row r="4" spans="2:21" s="288" customFormat="1" ht="27" customHeight="1" x14ac:dyDescent="0.25">
      <c r="B4" s="289"/>
      <c r="S4" s="289"/>
    </row>
    <row r="5" spans="2:21" s="288" customFormat="1" ht="27" customHeight="1" x14ac:dyDescent="0.25">
      <c r="B5" s="289"/>
      <c r="S5" s="289"/>
    </row>
    <row r="6" spans="2:21" s="288" customFormat="1" ht="27" customHeight="1" x14ac:dyDescent="0.25">
      <c r="B6" s="289"/>
      <c r="S6" s="289"/>
    </row>
    <row r="7" spans="2:21" s="288" customFormat="1" ht="27" customHeight="1" x14ac:dyDescent="0.25">
      <c r="B7" s="289"/>
      <c r="S7" s="289"/>
    </row>
    <row r="8" spans="2:21" s="288" customFormat="1" ht="27" customHeight="1" x14ac:dyDescent="0.25">
      <c r="B8" s="289"/>
      <c r="S8" s="289"/>
    </row>
    <row r="9" spans="2:21" s="288" customFormat="1" ht="27" customHeight="1" x14ac:dyDescent="0.25">
      <c r="B9" s="289"/>
      <c r="S9" s="289"/>
    </row>
    <row r="10" spans="2:21" s="288" customFormat="1" ht="27" customHeight="1" x14ac:dyDescent="0.25">
      <c r="B10" s="289"/>
      <c r="S10" s="289"/>
    </row>
    <row r="11" spans="2:21" s="288" customFormat="1" ht="27" customHeight="1" x14ac:dyDescent="0.25">
      <c r="B11" s="289"/>
      <c r="S11" s="289"/>
    </row>
    <row r="12" spans="2:21" s="288" customFormat="1" ht="27" customHeight="1" x14ac:dyDescent="0.25">
      <c r="B12" s="289"/>
      <c r="D12" s="1122"/>
      <c r="E12" s="1122"/>
      <c r="F12" s="1122"/>
      <c r="G12" s="1122"/>
      <c r="H12" s="1122"/>
      <c r="I12" s="1122"/>
      <c r="J12" s="1122"/>
      <c r="K12" s="1122"/>
      <c r="L12" s="1122"/>
      <c r="M12" s="1122"/>
      <c r="N12" s="1122"/>
      <c r="O12" s="1122"/>
      <c r="P12" s="1122"/>
      <c r="Q12" s="1122"/>
      <c r="R12" s="1123"/>
      <c r="S12" s="512"/>
      <c r="T12" s="508"/>
      <c r="U12" s="508"/>
    </row>
    <row r="13" spans="2:21" s="284" customFormat="1" ht="27" customHeight="1" thickBot="1" x14ac:dyDescent="0.3">
      <c r="B13" s="305"/>
      <c r="C13" s="306"/>
      <c r="D13" s="306"/>
      <c r="E13" s="306"/>
      <c r="F13" s="306"/>
      <c r="G13" s="306"/>
      <c r="H13" s="306"/>
      <c r="I13" s="306"/>
      <c r="J13" s="306"/>
      <c r="K13" s="306"/>
      <c r="L13" s="306"/>
      <c r="M13" s="306"/>
      <c r="N13" s="306"/>
      <c r="O13" s="306"/>
      <c r="P13" s="306"/>
      <c r="Q13" s="306"/>
      <c r="R13" s="306"/>
      <c r="S13" s="289"/>
      <c r="T13" s="288"/>
      <c r="U13" s="288"/>
    </row>
    <row r="14" spans="2:21" s="292" customFormat="1" ht="15.75" thickTop="1" x14ac:dyDescent="0.25">
      <c r="D14" s="13"/>
      <c r="E14" s="13"/>
      <c r="F14" s="13"/>
      <c r="G14" s="13"/>
      <c r="H14" s="13"/>
      <c r="I14" s="13"/>
      <c r="J14" s="13"/>
      <c r="K14" s="13"/>
      <c r="L14" s="13"/>
      <c r="M14" s="13"/>
      <c r="N14" s="13"/>
      <c r="O14" s="13"/>
      <c r="P14" s="13"/>
      <c r="Q14" s="13"/>
      <c r="R14" s="13"/>
      <c r="S14" s="13"/>
      <c r="T14" s="13"/>
      <c r="U14" s="13"/>
    </row>
    <row r="15" spans="2:21" s="292" customFormat="1" x14ac:dyDescent="0.25">
      <c r="D15" s="13"/>
      <c r="E15" s="13"/>
      <c r="F15" s="297"/>
      <c r="G15" s="13"/>
      <c r="H15" s="13"/>
      <c r="I15" s="13"/>
      <c r="J15" s="13"/>
      <c r="K15" s="13"/>
      <c r="L15" s="13"/>
      <c r="M15" s="13"/>
      <c r="N15" s="13"/>
      <c r="O15" s="13"/>
      <c r="P15" s="13"/>
      <c r="Q15" s="13"/>
      <c r="R15" s="13"/>
      <c r="S15" s="13"/>
      <c r="T15" s="13"/>
      <c r="U15" s="13"/>
    </row>
    <row r="16" spans="2:21" s="292" customFormat="1" ht="15.75" thickBot="1" x14ac:dyDescent="0.3">
      <c r="D16" s="13"/>
      <c r="E16" s="13"/>
      <c r="F16" s="297"/>
      <c r="G16" s="13"/>
      <c r="H16" s="13"/>
      <c r="I16" s="13"/>
      <c r="J16" s="13"/>
      <c r="K16" s="13"/>
      <c r="L16" s="13"/>
      <c r="M16" s="13"/>
      <c r="N16" s="13"/>
      <c r="O16" s="13"/>
      <c r="P16" s="13"/>
      <c r="Q16" s="13"/>
      <c r="R16" s="13"/>
      <c r="S16" s="13"/>
      <c r="T16" s="13"/>
      <c r="U16" s="13"/>
    </row>
    <row r="17" spans="2:23" s="292" customFormat="1" ht="50.25" customHeight="1" thickTop="1" thickBot="1" x14ac:dyDescent="0.3">
      <c r="B17" s="1141" t="s">
        <v>778</v>
      </c>
      <c r="C17" s="1142"/>
      <c r="D17" s="1142"/>
      <c r="E17" s="1142"/>
      <c r="F17" s="1142"/>
      <c r="G17" s="1142"/>
      <c r="H17" s="1142"/>
      <c r="I17" s="1142"/>
      <c r="J17" s="1142"/>
      <c r="K17" s="1142"/>
      <c r="L17" s="1142"/>
      <c r="M17" s="1142"/>
      <c r="N17" s="1142"/>
      <c r="O17" s="1142"/>
      <c r="P17" s="1142"/>
      <c r="Q17" s="1142"/>
      <c r="R17" s="1142"/>
      <c r="S17" s="513"/>
      <c r="T17" s="514"/>
      <c r="U17" s="514"/>
    </row>
    <row r="18" spans="2:23" s="284" customFormat="1" ht="16.5" thickTop="1" thickBot="1" x14ac:dyDescent="0.3"/>
    <row r="19" spans="2:23" s="292" customFormat="1" ht="66.75" customHeight="1" thickTop="1" thickBot="1" x14ac:dyDescent="0.3">
      <c r="B19" s="1146" t="s">
        <v>291</v>
      </c>
      <c r="C19" s="1147"/>
      <c r="D19" s="1147"/>
      <c r="E19" s="1147"/>
      <c r="F19" s="1148"/>
      <c r="G19" s="1143">
        <f>+'6-ESQUEMA INSTITUCIONAL'!F19:P19</f>
        <v>0</v>
      </c>
      <c r="H19" s="1144"/>
      <c r="I19" s="1144"/>
      <c r="J19" s="1144"/>
      <c r="K19" s="1144"/>
      <c r="L19" s="1144"/>
      <c r="M19" s="1144"/>
      <c r="N19" s="1144"/>
      <c r="O19" s="1144"/>
      <c r="P19" s="1144"/>
      <c r="Q19" s="1144"/>
      <c r="R19" s="1144"/>
      <c r="S19" s="515"/>
      <c r="T19" s="516"/>
      <c r="U19" s="516"/>
    </row>
    <row r="20" spans="2:23" s="292" customFormat="1" ht="28.5" customHeight="1" thickTop="1" x14ac:dyDescent="0.3">
      <c r="D20" s="13"/>
      <c r="E20" s="59"/>
      <c r="F20" s="13"/>
      <c r="G20" s="13"/>
      <c r="H20" s="13"/>
      <c r="I20" s="13"/>
      <c r="J20" s="13"/>
      <c r="K20" s="13"/>
      <c r="L20" s="13"/>
      <c r="M20" s="13"/>
      <c r="N20" s="13"/>
      <c r="O20" s="13"/>
      <c r="P20" s="13"/>
      <c r="Q20" s="13"/>
      <c r="R20" s="13"/>
      <c r="S20" s="13"/>
      <c r="T20" s="13"/>
      <c r="U20" s="13"/>
    </row>
    <row r="21" spans="2:23" s="292" customFormat="1" ht="31.5" customHeight="1" x14ac:dyDescent="0.35">
      <c r="B21" s="969" t="s">
        <v>777</v>
      </c>
      <c r="C21" s="969"/>
      <c r="D21" s="969"/>
      <c r="E21" s="969"/>
      <c r="F21" s="969"/>
      <c r="G21" s="969"/>
      <c r="H21" s="969"/>
      <c r="I21" s="969"/>
      <c r="J21" s="969"/>
      <c r="K21" s="969"/>
      <c r="L21" s="969"/>
      <c r="M21" s="969"/>
      <c r="N21" s="969"/>
      <c r="O21" s="969"/>
      <c r="P21" s="969"/>
      <c r="Q21" s="969"/>
      <c r="R21" s="969"/>
      <c r="S21" s="6"/>
      <c r="T21" s="13"/>
      <c r="U21" s="13"/>
    </row>
    <row r="22" spans="2:23" s="292" customFormat="1" ht="26.25" customHeight="1" x14ac:dyDescent="0.25">
      <c r="D22" s="13"/>
      <c r="E22" s="1145" t="s">
        <v>643</v>
      </c>
      <c r="F22" s="1145"/>
      <c r="G22" s="1145"/>
      <c r="H22" s="1145"/>
      <c r="I22" s="1145"/>
      <c r="J22" s="1145"/>
      <c r="K22" s="1145"/>
      <c r="L22" s="1145"/>
      <c r="M22" s="1145"/>
      <c r="N22" s="1145"/>
      <c r="O22" s="1145"/>
      <c r="P22" s="6"/>
      <c r="Q22" s="13"/>
      <c r="R22" s="13"/>
      <c r="S22" s="13"/>
      <c r="T22" s="13"/>
      <c r="U22" s="13"/>
    </row>
    <row r="23" spans="2:23" s="292" customFormat="1" ht="33" customHeight="1" x14ac:dyDescent="0.25">
      <c r="B23" s="1136" t="s">
        <v>62</v>
      </c>
      <c r="C23" s="1137"/>
      <c r="D23" s="1137"/>
      <c r="E23" s="1137"/>
      <c r="F23" s="1137"/>
      <c r="G23" s="1137"/>
      <c r="H23" s="1137"/>
      <c r="I23" s="1137"/>
      <c r="J23" s="1137"/>
      <c r="K23" s="1137"/>
      <c r="L23" s="1137"/>
      <c r="M23" s="1137"/>
      <c r="N23" s="1137"/>
      <c r="O23" s="1137"/>
      <c r="P23" s="1137"/>
      <c r="Q23" s="1137"/>
      <c r="R23" s="1137"/>
      <c r="S23" s="1137"/>
      <c r="T23" s="1138"/>
    </row>
    <row r="24" spans="2:23" s="292" customFormat="1" ht="29.25" customHeight="1" x14ac:dyDescent="0.25">
      <c r="B24" s="1000" t="s">
        <v>773</v>
      </c>
      <c r="C24" s="1001"/>
      <c r="D24" s="1000" t="s">
        <v>205</v>
      </c>
      <c r="E24" s="1001"/>
      <c r="F24" s="1139" t="s">
        <v>58</v>
      </c>
      <c r="G24" s="1139" t="s">
        <v>204</v>
      </c>
      <c r="H24" s="1139" t="s">
        <v>55</v>
      </c>
      <c r="I24" s="1139" t="s">
        <v>56</v>
      </c>
      <c r="J24" s="1136" t="s">
        <v>264</v>
      </c>
      <c r="K24" s="1137"/>
      <c r="L24" s="1137"/>
      <c r="M24" s="1137"/>
      <c r="N24" s="1137"/>
      <c r="O24" s="1137"/>
      <c r="P24" s="1137"/>
      <c r="Q24" s="1137"/>
      <c r="R24" s="1137"/>
      <c r="S24" s="1137"/>
      <c r="T24" s="1138"/>
    </row>
    <row r="25" spans="2:23" s="292" customFormat="1" ht="27" customHeight="1" x14ac:dyDescent="0.25">
      <c r="B25" s="1004"/>
      <c r="C25" s="1005"/>
      <c r="D25" s="1004"/>
      <c r="E25" s="1005"/>
      <c r="F25" s="1140"/>
      <c r="G25" s="1140"/>
      <c r="H25" s="1140"/>
      <c r="I25" s="1140"/>
      <c r="J25" s="442">
        <v>0</v>
      </c>
      <c r="K25" s="442">
        <v>1</v>
      </c>
      <c r="L25" s="442">
        <v>2</v>
      </c>
      <c r="M25" s="442">
        <v>3</v>
      </c>
      <c r="N25" s="442">
        <v>4</v>
      </c>
      <c r="O25" s="442">
        <v>5</v>
      </c>
      <c r="P25" s="442">
        <v>6</v>
      </c>
      <c r="Q25" s="442">
        <v>7</v>
      </c>
      <c r="R25" s="442">
        <v>8</v>
      </c>
      <c r="S25" s="442">
        <v>9</v>
      </c>
      <c r="T25" s="442">
        <v>10</v>
      </c>
      <c r="V25" s="296"/>
      <c r="W25" s="296"/>
    </row>
    <row r="26" spans="2:23" s="217" customFormat="1" ht="34.5" customHeight="1" x14ac:dyDescent="0.25">
      <c r="B26" s="1000" t="s">
        <v>771</v>
      </c>
      <c r="C26" s="1001"/>
      <c r="D26" s="1133" t="s">
        <v>60</v>
      </c>
      <c r="E26" s="1134"/>
      <c r="F26" s="434"/>
      <c r="G26" s="518"/>
      <c r="H26" s="518"/>
      <c r="I26" s="523">
        <f>+H26*G26</f>
        <v>0</v>
      </c>
      <c r="J26" s="524"/>
      <c r="K26" s="524"/>
      <c r="L26" s="524"/>
      <c r="M26" s="524"/>
      <c r="N26" s="524"/>
      <c r="O26" s="524"/>
      <c r="P26" s="524"/>
      <c r="Q26" s="524"/>
      <c r="R26" s="524"/>
      <c r="S26" s="524"/>
      <c r="T26" s="524"/>
      <c r="V26" s="225"/>
      <c r="W26" s="225"/>
    </row>
    <row r="27" spans="2:23" s="217" customFormat="1" ht="34.5" customHeight="1" x14ac:dyDescent="0.25">
      <c r="B27" s="1002"/>
      <c r="C27" s="1003"/>
      <c r="D27" s="1133" t="s">
        <v>774</v>
      </c>
      <c r="E27" s="1134"/>
      <c r="F27" s="434"/>
      <c r="G27" s="518"/>
      <c r="H27" s="518"/>
      <c r="I27" s="523">
        <f>+H27*G27</f>
        <v>0</v>
      </c>
      <c r="J27" s="524"/>
      <c r="K27" s="524"/>
      <c r="L27" s="524"/>
      <c r="M27" s="524"/>
      <c r="N27" s="524"/>
      <c r="O27" s="524"/>
      <c r="P27" s="524"/>
      <c r="Q27" s="524"/>
      <c r="R27" s="524"/>
      <c r="S27" s="524"/>
      <c r="T27" s="524"/>
      <c r="V27" s="225"/>
      <c r="W27" s="225"/>
    </row>
    <row r="28" spans="2:23" s="217" customFormat="1" ht="34.5" customHeight="1" x14ac:dyDescent="0.25">
      <c r="B28" s="1004"/>
      <c r="C28" s="1005"/>
      <c r="D28" s="1136" t="s">
        <v>217</v>
      </c>
      <c r="E28" s="1137"/>
      <c r="F28" s="1137"/>
      <c r="G28" s="1137"/>
      <c r="H28" s="1138"/>
      <c r="I28" s="525">
        <f>SUM(I26:I27)</f>
        <v>0</v>
      </c>
      <c r="J28" s="525">
        <f>SUM(J26:J27)</f>
        <v>0</v>
      </c>
      <c r="K28" s="525">
        <f t="shared" ref="K28:T28" si="0">SUM(K26:K27)</f>
        <v>0</v>
      </c>
      <c r="L28" s="525">
        <f t="shared" si="0"/>
        <v>0</v>
      </c>
      <c r="M28" s="525">
        <f t="shared" si="0"/>
        <v>0</v>
      </c>
      <c r="N28" s="525">
        <f t="shared" si="0"/>
        <v>0</v>
      </c>
      <c r="O28" s="525">
        <f t="shared" si="0"/>
        <v>0</v>
      </c>
      <c r="P28" s="525">
        <f t="shared" si="0"/>
        <v>0</v>
      </c>
      <c r="Q28" s="525">
        <f t="shared" si="0"/>
        <v>0</v>
      </c>
      <c r="R28" s="525">
        <f t="shared" si="0"/>
        <v>0</v>
      </c>
      <c r="S28" s="525">
        <f t="shared" si="0"/>
        <v>0</v>
      </c>
      <c r="T28" s="525">
        <f t="shared" si="0"/>
        <v>0</v>
      </c>
      <c r="V28" s="225"/>
      <c r="W28" s="225"/>
    </row>
    <row r="29" spans="2:23" s="217" customFormat="1" ht="34.5" customHeight="1" x14ac:dyDescent="0.25">
      <c r="B29" s="1007" t="s">
        <v>772</v>
      </c>
      <c r="C29" s="1007"/>
      <c r="D29" s="1136" t="s">
        <v>732</v>
      </c>
      <c r="E29" s="1138"/>
      <c r="F29" s="1151"/>
      <c r="G29" s="1152"/>
      <c r="H29" s="1152"/>
      <c r="I29" s="1152"/>
      <c r="J29" s="1152"/>
      <c r="K29" s="1152"/>
      <c r="L29" s="1152"/>
      <c r="M29" s="1152"/>
      <c r="N29" s="1152"/>
      <c r="O29" s="1152"/>
      <c r="P29" s="1152"/>
      <c r="Q29" s="1152"/>
      <c r="R29" s="1152"/>
      <c r="S29" s="1152"/>
      <c r="T29" s="1153"/>
      <c r="V29" s="225"/>
      <c r="W29" s="225"/>
    </row>
    <row r="30" spans="2:23" s="217" customFormat="1" ht="34.5" customHeight="1" x14ac:dyDescent="0.25">
      <c r="B30" s="1007"/>
      <c r="C30" s="1007"/>
      <c r="D30" s="1149"/>
      <c r="E30" s="1150"/>
      <c r="F30" s="526"/>
      <c r="G30" s="526"/>
      <c r="H30" s="526"/>
      <c r="I30" s="523">
        <f>+G30*H30</f>
        <v>0</v>
      </c>
      <c r="J30" s="527"/>
      <c r="K30" s="527"/>
      <c r="L30" s="527"/>
      <c r="M30" s="527"/>
      <c r="N30" s="527"/>
      <c r="O30" s="527"/>
      <c r="P30" s="527"/>
      <c r="Q30" s="527"/>
      <c r="R30" s="527"/>
      <c r="S30" s="527"/>
      <c r="T30" s="527"/>
      <c r="V30" s="225"/>
      <c r="W30" s="225"/>
    </row>
    <row r="31" spans="2:23" s="217" customFormat="1" ht="34.5" customHeight="1" x14ac:dyDescent="0.25">
      <c r="B31" s="1007"/>
      <c r="C31" s="1007"/>
      <c r="D31" s="1149"/>
      <c r="E31" s="1150"/>
      <c r="F31" s="526"/>
      <c r="G31" s="526"/>
      <c r="H31" s="526"/>
      <c r="I31" s="523">
        <f t="shared" ref="I31:I32" si="1">+G31*H31</f>
        <v>0</v>
      </c>
      <c r="J31" s="527"/>
      <c r="K31" s="527"/>
      <c r="L31" s="527"/>
      <c r="M31" s="527"/>
      <c r="N31" s="527"/>
      <c r="O31" s="527"/>
      <c r="P31" s="527"/>
      <c r="Q31" s="527"/>
      <c r="R31" s="527"/>
      <c r="S31" s="527"/>
      <c r="T31" s="527"/>
      <c r="V31" s="225"/>
      <c r="W31" s="225"/>
    </row>
    <row r="32" spans="2:23" s="217" customFormat="1" ht="34.5" customHeight="1" x14ac:dyDescent="0.25">
      <c r="B32" s="1007"/>
      <c r="C32" s="1007"/>
      <c r="D32" s="1149"/>
      <c r="E32" s="1150"/>
      <c r="F32" s="526"/>
      <c r="G32" s="526"/>
      <c r="H32" s="526"/>
      <c r="I32" s="523">
        <f t="shared" si="1"/>
        <v>0</v>
      </c>
      <c r="J32" s="527"/>
      <c r="K32" s="527"/>
      <c r="L32" s="527"/>
      <c r="M32" s="527"/>
      <c r="N32" s="527"/>
      <c r="O32" s="527"/>
      <c r="P32" s="527"/>
      <c r="Q32" s="527"/>
      <c r="R32" s="527"/>
      <c r="S32" s="527"/>
      <c r="T32" s="527"/>
      <c r="V32" s="225"/>
      <c r="W32" s="225"/>
    </row>
    <row r="33" spans="2:23" s="217" customFormat="1" ht="34.5" customHeight="1" x14ac:dyDescent="0.25">
      <c r="B33" s="1007"/>
      <c r="C33" s="1007"/>
      <c r="D33" s="1136" t="s">
        <v>506</v>
      </c>
      <c r="E33" s="1137"/>
      <c r="F33" s="1137"/>
      <c r="G33" s="1137"/>
      <c r="H33" s="1138"/>
      <c r="I33" s="525">
        <f>SUM(I30:I32)</f>
        <v>0</v>
      </c>
      <c r="J33" s="525">
        <f>SUM(J30:J32)</f>
        <v>0</v>
      </c>
      <c r="K33" s="525">
        <f t="shared" ref="K33:T33" si="2">SUM(K30:K32)</f>
        <v>0</v>
      </c>
      <c r="L33" s="525">
        <f t="shared" si="2"/>
        <v>0</v>
      </c>
      <c r="M33" s="525">
        <f t="shared" si="2"/>
        <v>0</v>
      </c>
      <c r="N33" s="525">
        <f t="shared" si="2"/>
        <v>0</v>
      </c>
      <c r="O33" s="525">
        <f t="shared" si="2"/>
        <v>0</v>
      </c>
      <c r="P33" s="525">
        <f t="shared" si="2"/>
        <v>0</v>
      </c>
      <c r="Q33" s="525">
        <f t="shared" si="2"/>
        <v>0</v>
      </c>
      <c r="R33" s="525">
        <f t="shared" si="2"/>
        <v>0</v>
      </c>
      <c r="S33" s="525">
        <f t="shared" si="2"/>
        <v>0</v>
      </c>
      <c r="T33" s="525">
        <f t="shared" si="2"/>
        <v>0</v>
      </c>
      <c r="V33" s="225"/>
      <c r="W33" s="225"/>
    </row>
    <row r="34" spans="2:23" s="217" customFormat="1" ht="34.5" customHeight="1" x14ac:dyDescent="0.25">
      <c r="B34" s="1007"/>
      <c r="C34" s="1007"/>
      <c r="D34" s="1136" t="s">
        <v>733</v>
      </c>
      <c r="E34" s="1138"/>
      <c r="F34" s="1154"/>
      <c r="G34" s="1155"/>
      <c r="H34" s="1155"/>
      <c r="I34" s="1155"/>
      <c r="J34" s="1155"/>
      <c r="K34" s="1155"/>
      <c r="L34" s="1155"/>
      <c r="M34" s="1155"/>
      <c r="N34" s="1155"/>
      <c r="O34" s="1155"/>
      <c r="P34" s="1155"/>
      <c r="Q34" s="1155"/>
      <c r="R34" s="1155"/>
      <c r="S34" s="1155"/>
      <c r="T34" s="1156"/>
      <c r="V34" s="225"/>
      <c r="W34" s="225"/>
    </row>
    <row r="35" spans="2:23" s="217" customFormat="1" ht="34.5" customHeight="1" x14ac:dyDescent="0.25">
      <c r="B35" s="1007"/>
      <c r="C35" s="1007"/>
      <c r="D35" s="1149"/>
      <c r="E35" s="1150"/>
      <c r="F35" s="526"/>
      <c r="G35" s="526"/>
      <c r="H35" s="526"/>
      <c r="I35" s="523">
        <f>+G35*H35</f>
        <v>0</v>
      </c>
      <c r="J35" s="527"/>
      <c r="K35" s="527"/>
      <c r="L35" s="527"/>
      <c r="M35" s="527"/>
      <c r="N35" s="527"/>
      <c r="O35" s="527"/>
      <c r="P35" s="527"/>
      <c r="Q35" s="527"/>
      <c r="R35" s="527"/>
      <c r="S35" s="527"/>
      <c r="T35" s="527"/>
      <c r="V35" s="225"/>
      <c r="W35" s="225"/>
    </row>
    <row r="36" spans="2:23" s="217" customFormat="1" ht="34.5" customHeight="1" x14ac:dyDescent="0.25">
      <c r="B36" s="1007"/>
      <c r="C36" s="1007"/>
      <c r="D36" s="1149"/>
      <c r="E36" s="1150"/>
      <c r="F36" s="526"/>
      <c r="G36" s="526"/>
      <c r="H36" s="526"/>
      <c r="I36" s="523">
        <f t="shared" ref="I36:I37" si="3">+G36*H36</f>
        <v>0</v>
      </c>
      <c r="J36" s="527"/>
      <c r="K36" s="527"/>
      <c r="L36" s="527"/>
      <c r="M36" s="527"/>
      <c r="N36" s="527"/>
      <c r="O36" s="527"/>
      <c r="P36" s="527"/>
      <c r="Q36" s="527"/>
      <c r="R36" s="527"/>
      <c r="S36" s="527"/>
      <c r="T36" s="527"/>
      <c r="V36" s="225"/>
      <c r="W36" s="225"/>
    </row>
    <row r="37" spans="2:23" s="217" customFormat="1" ht="34.5" customHeight="1" x14ac:dyDescent="0.25">
      <c r="B37" s="1007"/>
      <c r="C37" s="1007"/>
      <c r="D37" s="1149"/>
      <c r="E37" s="1150"/>
      <c r="F37" s="526"/>
      <c r="G37" s="526"/>
      <c r="H37" s="526"/>
      <c r="I37" s="523">
        <f t="shared" si="3"/>
        <v>0</v>
      </c>
      <c r="J37" s="527"/>
      <c r="K37" s="527"/>
      <c r="L37" s="527"/>
      <c r="M37" s="527"/>
      <c r="N37" s="527"/>
      <c r="O37" s="527"/>
      <c r="P37" s="527"/>
      <c r="Q37" s="527"/>
      <c r="R37" s="527"/>
      <c r="S37" s="527"/>
      <c r="T37" s="527"/>
      <c r="V37" s="225"/>
      <c r="W37" s="225"/>
    </row>
    <row r="38" spans="2:23" s="217" customFormat="1" ht="34.5" customHeight="1" x14ac:dyDescent="0.25">
      <c r="B38" s="1007"/>
      <c r="C38" s="1007"/>
      <c r="D38" s="1136" t="s">
        <v>507</v>
      </c>
      <c r="E38" s="1137"/>
      <c r="F38" s="1137"/>
      <c r="G38" s="1137"/>
      <c r="H38" s="1138"/>
      <c r="I38" s="525">
        <f>SUM(I35:I37)</f>
        <v>0</v>
      </c>
      <c r="J38" s="525">
        <f>SUM(J35:J37)</f>
        <v>0</v>
      </c>
      <c r="K38" s="525">
        <f t="shared" ref="K38" si="4">SUM(K35:K37)</f>
        <v>0</v>
      </c>
      <c r="L38" s="525">
        <f t="shared" ref="L38" si="5">SUM(L35:L37)</f>
        <v>0</v>
      </c>
      <c r="M38" s="525">
        <f t="shared" ref="M38" si="6">SUM(M35:M37)</f>
        <v>0</v>
      </c>
      <c r="N38" s="525">
        <f t="shared" ref="N38" si="7">SUM(N35:N37)</f>
        <v>0</v>
      </c>
      <c r="O38" s="525">
        <f t="shared" ref="O38" si="8">SUM(O35:O37)</f>
        <v>0</v>
      </c>
      <c r="P38" s="525">
        <f t="shared" ref="P38" si="9">SUM(P35:P37)</f>
        <v>0</v>
      </c>
      <c r="Q38" s="525">
        <f t="shared" ref="Q38" si="10">SUM(Q35:Q37)</f>
        <v>0</v>
      </c>
      <c r="R38" s="525">
        <f t="shared" ref="R38" si="11">SUM(R35:R37)</f>
        <v>0</v>
      </c>
      <c r="S38" s="525">
        <f t="shared" ref="S38" si="12">SUM(S35:S37)</f>
        <v>0</v>
      </c>
      <c r="T38" s="525">
        <f t="shared" ref="T38" si="13">SUM(T35:T37)</f>
        <v>0</v>
      </c>
      <c r="V38" s="225"/>
      <c r="W38" s="225"/>
    </row>
    <row r="39" spans="2:23" s="217" customFormat="1" ht="34.5" customHeight="1" x14ac:dyDescent="0.25">
      <c r="B39" s="1007"/>
      <c r="C39" s="1007"/>
      <c r="D39" s="1136" t="s">
        <v>735</v>
      </c>
      <c r="E39" s="1138"/>
      <c r="F39" s="1154"/>
      <c r="G39" s="1155"/>
      <c r="H39" s="1155"/>
      <c r="I39" s="1155"/>
      <c r="J39" s="1155"/>
      <c r="K39" s="1155"/>
      <c r="L39" s="1155"/>
      <c r="M39" s="1155"/>
      <c r="N39" s="1155"/>
      <c r="O39" s="1155"/>
      <c r="P39" s="1155"/>
      <c r="Q39" s="1155"/>
      <c r="R39" s="1155"/>
      <c r="S39" s="1155"/>
      <c r="T39" s="1156"/>
      <c r="V39" s="225"/>
      <c r="W39" s="225"/>
    </row>
    <row r="40" spans="2:23" s="217" customFormat="1" ht="34.5" customHeight="1" x14ac:dyDescent="0.25">
      <c r="B40" s="1007"/>
      <c r="C40" s="1007"/>
      <c r="D40" s="1149"/>
      <c r="E40" s="1150"/>
      <c r="F40" s="526"/>
      <c r="G40" s="526"/>
      <c r="H40" s="526"/>
      <c r="I40" s="523">
        <f>+G40*H40</f>
        <v>0</v>
      </c>
      <c r="J40" s="527"/>
      <c r="K40" s="527"/>
      <c r="L40" s="527"/>
      <c r="M40" s="527"/>
      <c r="N40" s="527"/>
      <c r="O40" s="527"/>
      <c r="P40" s="527"/>
      <c r="Q40" s="527"/>
      <c r="R40" s="527"/>
      <c r="S40" s="527"/>
      <c r="T40" s="527"/>
      <c r="V40" s="225"/>
      <c r="W40" s="225"/>
    </row>
    <row r="41" spans="2:23" s="217" customFormat="1" ht="34.5" customHeight="1" x14ac:dyDescent="0.25">
      <c r="B41" s="1007"/>
      <c r="C41" s="1007"/>
      <c r="D41" s="1149"/>
      <c r="E41" s="1150"/>
      <c r="F41" s="526"/>
      <c r="G41" s="526"/>
      <c r="H41" s="526"/>
      <c r="I41" s="523">
        <f t="shared" ref="I41:I42" si="14">+G41*H41</f>
        <v>0</v>
      </c>
      <c r="J41" s="527"/>
      <c r="K41" s="527"/>
      <c r="L41" s="527"/>
      <c r="M41" s="527"/>
      <c r="N41" s="527"/>
      <c r="O41" s="527"/>
      <c r="P41" s="527"/>
      <c r="Q41" s="527"/>
      <c r="R41" s="527"/>
      <c r="S41" s="527"/>
      <c r="T41" s="527"/>
      <c r="V41" s="225"/>
      <c r="W41" s="225"/>
    </row>
    <row r="42" spans="2:23" s="217" customFormat="1" ht="34.5" customHeight="1" x14ac:dyDescent="0.25">
      <c r="B42" s="1007"/>
      <c r="C42" s="1007"/>
      <c r="D42" s="1149"/>
      <c r="E42" s="1150"/>
      <c r="F42" s="526"/>
      <c r="G42" s="526"/>
      <c r="H42" s="526"/>
      <c r="I42" s="523">
        <f t="shared" si="14"/>
        <v>0</v>
      </c>
      <c r="J42" s="527"/>
      <c r="K42" s="527"/>
      <c r="L42" s="527"/>
      <c r="M42" s="527"/>
      <c r="N42" s="527"/>
      <c r="O42" s="527"/>
      <c r="P42" s="527"/>
      <c r="Q42" s="527"/>
      <c r="R42" s="527"/>
      <c r="S42" s="527"/>
      <c r="T42" s="527"/>
      <c r="V42" s="225"/>
      <c r="W42" s="225"/>
    </row>
    <row r="43" spans="2:23" s="217" customFormat="1" ht="34.5" customHeight="1" x14ac:dyDescent="0.25">
      <c r="B43" s="1007"/>
      <c r="C43" s="1007"/>
      <c r="D43" s="1136" t="s">
        <v>741</v>
      </c>
      <c r="E43" s="1137"/>
      <c r="F43" s="1137"/>
      <c r="G43" s="1137"/>
      <c r="H43" s="1138"/>
      <c r="I43" s="525">
        <f>SUM(I40:I42)</f>
        <v>0</v>
      </c>
      <c r="J43" s="525">
        <f>SUM(J40:J42)</f>
        <v>0</v>
      </c>
      <c r="K43" s="525">
        <f t="shared" ref="K43" si="15">SUM(K40:K42)</f>
        <v>0</v>
      </c>
      <c r="L43" s="525">
        <f t="shared" ref="L43" si="16">SUM(L40:L42)</f>
        <v>0</v>
      </c>
      <c r="M43" s="525">
        <f t="shared" ref="M43" si="17">SUM(M40:M42)</f>
        <v>0</v>
      </c>
      <c r="N43" s="525">
        <f t="shared" ref="N43" si="18">SUM(N40:N42)</f>
        <v>0</v>
      </c>
      <c r="O43" s="525">
        <f t="shared" ref="O43" si="19">SUM(O40:O42)</f>
        <v>0</v>
      </c>
      <c r="P43" s="525">
        <f t="shared" ref="P43" si="20">SUM(P40:P42)</f>
        <v>0</v>
      </c>
      <c r="Q43" s="525">
        <f t="shared" ref="Q43" si="21">SUM(Q40:Q42)</f>
        <v>0</v>
      </c>
      <c r="R43" s="525">
        <f t="shared" ref="R43" si="22">SUM(R40:R42)</f>
        <v>0</v>
      </c>
      <c r="S43" s="525">
        <f t="shared" ref="S43" si="23">SUM(S40:S42)</f>
        <v>0</v>
      </c>
      <c r="T43" s="525">
        <f t="shared" ref="T43" si="24">SUM(T40:T42)</f>
        <v>0</v>
      </c>
      <c r="V43" s="225"/>
      <c r="W43" s="225"/>
    </row>
    <row r="44" spans="2:23" s="217" customFormat="1" ht="34.5" customHeight="1" x14ac:dyDescent="0.25">
      <c r="B44" s="1007"/>
      <c r="C44" s="1007"/>
      <c r="D44" s="1136" t="s">
        <v>738</v>
      </c>
      <c r="E44" s="1138"/>
      <c r="F44" s="1154"/>
      <c r="G44" s="1155"/>
      <c r="H44" s="1155"/>
      <c r="I44" s="1155"/>
      <c r="J44" s="1155"/>
      <c r="K44" s="1155"/>
      <c r="L44" s="1155"/>
      <c r="M44" s="1155"/>
      <c r="N44" s="1155"/>
      <c r="O44" s="1155"/>
      <c r="P44" s="1155"/>
      <c r="Q44" s="1155"/>
      <c r="R44" s="1155"/>
      <c r="S44" s="1155"/>
      <c r="T44" s="1156"/>
      <c r="V44" s="225"/>
      <c r="W44" s="225"/>
    </row>
    <row r="45" spans="2:23" s="217" customFormat="1" ht="34.5" customHeight="1" x14ac:dyDescent="0.25">
      <c r="B45" s="1007"/>
      <c r="C45" s="1007"/>
      <c r="D45" s="1149"/>
      <c r="E45" s="1150"/>
      <c r="F45" s="526"/>
      <c r="G45" s="526"/>
      <c r="H45" s="526"/>
      <c r="I45" s="523">
        <f>+G45*H45</f>
        <v>0</v>
      </c>
      <c r="J45" s="527"/>
      <c r="K45" s="527"/>
      <c r="L45" s="527"/>
      <c r="M45" s="527"/>
      <c r="N45" s="527"/>
      <c r="O45" s="527"/>
      <c r="P45" s="527"/>
      <c r="Q45" s="527"/>
      <c r="R45" s="527"/>
      <c r="S45" s="527"/>
      <c r="T45" s="527"/>
      <c r="V45" s="225"/>
      <c r="W45" s="225"/>
    </row>
    <row r="46" spans="2:23" s="217" customFormat="1" ht="34.5" customHeight="1" x14ac:dyDescent="0.25">
      <c r="B46" s="1007"/>
      <c r="C46" s="1007"/>
      <c r="D46" s="1149"/>
      <c r="E46" s="1150"/>
      <c r="F46" s="526"/>
      <c r="G46" s="526"/>
      <c r="H46" s="526"/>
      <c r="I46" s="523">
        <f t="shared" ref="I46:I47" si="25">+G46*H46</f>
        <v>0</v>
      </c>
      <c r="J46" s="527"/>
      <c r="K46" s="527"/>
      <c r="L46" s="527"/>
      <c r="M46" s="527"/>
      <c r="N46" s="527"/>
      <c r="O46" s="527"/>
      <c r="P46" s="527"/>
      <c r="Q46" s="527"/>
      <c r="R46" s="527"/>
      <c r="S46" s="527"/>
      <c r="T46" s="527"/>
      <c r="V46" s="225"/>
      <c r="W46" s="225"/>
    </row>
    <row r="47" spans="2:23" s="217" customFormat="1" ht="34.5" customHeight="1" x14ac:dyDescent="0.25">
      <c r="B47" s="1007"/>
      <c r="C47" s="1007"/>
      <c r="D47" s="1149"/>
      <c r="E47" s="1150"/>
      <c r="F47" s="526"/>
      <c r="G47" s="526"/>
      <c r="H47" s="526"/>
      <c r="I47" s="523">
        <f t="shared" si="25"/>
        <v>0</v>
      </c>
      <c r="J47" s="527"/>
      <c r="K47" s="527"/>
      <c r="L47" s="527"/>
      <c r="M47" s="527"/>
      <c r="N47" s="527"/>
      <c r="O47" s="527"/>
      <c r="P47" s="527"/>
      <c r="Q47" s="527"/>
      <c r="R47" s="527"/>
      <c r="S47" s="527"/>
      <c r="T47" s="527"/>
      <c r="V47" s="225"/>
      <c r="W47" s="225"/>
    </row>
    <row r="48" spans="2:23" s="217" customFormat="1" ht="34.5" customHeight="1" x14ac:dyDescent="0.25">
      <c r="B48" s="1007"/>
      <c r="C48" s="1007"/>
      <c r="D48" s="1136" t="s">
        <v>742</v>
      </c>
      <c r="E48" s="1137"/>
      <c r="F48" s="1137"/>
      <c r="G48" s="1137"/>
      <c r="H48" s="1138"/>
      <c r="I48" s="525">
        <f>SUM(I45:I47)</f>
        <v>0</v>
      </c>
      <c r="J48" s="525">
        <f t="shared" ref="J48" si="26">SUM(J45:J47)</f>
        <v>0</v>
      </c>
      <c r="K48" s="525">
        <f t="shared" ref="K48" si="27">SUM(K45:K47)</f>
        <v>0</v>
      </c>
      <c r="L48" s="525">
        <f t="shared" ref="L48" si="28">SUM(L45:L47)</f>
        <v>0</v>
      </c>
      <c r="M48" s="525">
        <f t="shared" ref="M48" si="29">SUM(M45:M47)</f>
        <v>0</v>
      </c>
      <c r="N48" s="525">
        <f t="shared" ref="N48" si="30">SUM(N45:N47)</f>
        <v>0</v>
      </c>
      <c r="O48" s="525">
        <f t="shared" ref="O48" si="31">SUM(O45:O47)</f>
        <v>0</v>
      </c>
      <c r="P48" s="525">
        <f t="shared" ref="P48" si="32">SUM(P45:P47)</f>
        <v>0</v>
      </c>
      <c r="Q48" s="525">
        <f t="shared" ref="Q48" si="33">SUM(Q45:Q47)</f>
        <v>0</v>
      </c>
      <c r="R48" s="525">
        <f t="shared" ref="R48" si="34">SUM(R45:R47)</f>
        <v>0</v>
      </c>
      <c r="S48" s="525">
        <f t="shared" ref="S48" si="35">SUM(S45:S47)</f>
        <v>0</v>
      </c>
      <c r="T48" s="525">
        <f t="shared" ref="T48" si="36">SUM(T45:T47)</f>
        <v>0</v>
      </c>
      <c r="V48" s="225"/>
      <c r="W48" s="225"/>
    </row>
    <row r="49" spans="2:23" s="217" customFormat="1" ht="34.5" customHeight="1" x14ac:dyDescent="0.25">
      <c r="B49" s="1007"/>
      <c r="C49" s="1007"/>
      <c r="D49" s="1136" t="s">
        <v>736</v>
      </c>
      <c r="E49" s="1138"/>
      <c r="F49" s="1154"/>
      <c r="G49" s="1155"/>
      <c r="H49" s="1155"/>
      <c r="I49" s="1155"/>
      <c r="J49" s="1155"/>
      <c r="K49" s="1155"/>
      <c r="L49" s="1155"/>
      <c r="M49" s="1155"/>
      <c r="N49" s="1155"/>
      <c r="O49" s="1155"/>
      <c r="P49" s="1155"/>
      <c r="Q49" s="1155"/>
      <c r="R49" s="1155"/>
      <c r="S49" s="1155"/>
      <c r="T49" s="1156"/>
      <c r="V49" s="225"/>
      <c r="W49" s="225"/>
    </row>
    <row r="50" spans="2:23" s="217" customFormat="1" ht="34.5" customHeight="1" x14ac:dyDescent="0.25">
      <c r="B50" s="1007"/>
      <c r="C50" s="1007"/>
      <c r="D50" s="1149"/>
      <c r="E50" s="1150"/>
      <c r="F50" s="526"/>
      <c r="G50" s="526"/>
      <c r="H50" s="526"/>
      <c r="I50" s="523">
        <f>+G50*H50</f>
        <v>0</v>
      </c>
      <c r="J50" s="527"/>
      <c r="K50" s="527"/>
      <c r="L50" s="527"/>
      <c r="M50" s="527"/>
      <c r="N50" s="527"/>
      <c r="O50" s="527"/>
      <c r="P50" s="527"/>
      <c r="Q50" s="527"/>
      <c r="R50" s="527"/>
      <c r="S50" s="527"/>
      <c r="T50" s="527"/>
      <c r="V50" s="225"/>
      <c r="W50" s="225"/>
    </row>
    <row r="51" spans="2:23" s="217" customFormat="1" ht="34.5" customHeight="1" x14ac:dyDescent="0.25">
      <c r="B51" s="1007"/>
      <c r="C51" s="1007"/>
      <c r="D51" s="1149"/>
      <c r="E51" s="1150"/>
      <c r="F51" s="526"/>
      <c r="G51" s="526"/>
      <c r="H51" s="526"/>
      <c r="I51" s="523">
        <f t="shared" ref="I51:I52" si="37">+G51*H51</f>
        <v>0</v>
      </c>
      <c r="J51" s="527"/>
      <c r="K51" s="527"/>
      <c r="L51" s="527"/>
      <c r="M51" s="527"/>
      <c r="N51" s="527"/>
      <c r="O51" s="527"/>
      <c r="P51" s="527"/>
      <c r="Q51" s="527"/>
      <c r="R51" s="527"/>
      <c r="S51" s="527"/>
      <c r="T51" s="527"/>
      <c r="V51" s="225"/>
      <c r="W51" s="225"/>
    </row>
    <row r="52" spans="2:23" s="217" customFormat="1" ht="34.5" customHeight="1" x14ac:dyDescent="0.25">
      <c r="B52" s="1007"/>
      <c r="C52" s="1007"/>
      <c r="D52" s="1149"/>
      <c r="E52" s="1150"/>
      <c r="F52" s="526"/>
      <c r="G52" s="526"/>
      <c r="H52" s="526"/>
      <c r="I52" s="523">
        <f t="shared" si="37"/>
        <v>0</v>
      </c>
      <c r="J52" s="527"/>
      <c r="K52" s="527"/>
      <c r="L52" s="527"/>
      <c r="M52" s="527"/>
      <c r="N52" s="527"/>
      <c r="O52" s="527"/>
      <c r="P52" s="527"/>
      <c r="Q52" s="527"/>
      <c r="R52" s="527"/>
      <c r="S52" s="527"/>
      <c r="T52" s="527"/>
      <c r="V52" s="225"/>
      <c r="W52" s="225"/>
    </row>
    <row r="53" spans="2:23" s="217" customFormat="1" ht="34.5" customHeight="1" x14ac:dyDescent="0.25">
      <c r="B53" s="1007"/>
      <c r="C53" s="1007"/>
      <c r="D53" s="1136" t="s">
        <v>743</v>
      </c>
      <c r="E53" s="1137"/>
      <c r="F53" s="1137"/>
      <c r="G53" s="1137"/>
      <c r="H53" s="1138"/>
      <c r="I53" s="525">
        <f>SUM(I50:I52)</f>
        <v>0</v>
      </c>
      <c r="J53" s="525">
        <f t="shared" ref="J53:T53" si="38">SUM(J50:J52)</f>
        <v>0</v>
      </c>
      <c r="K53" s="525">
        <f t="shared" si="38"/>
        <v>0</v>
      </c>
      <c r="L53" s="525">
        <f t="shared" si="38"/>
        <v>0</v>
      </c>
      <c r="M53" s="525">
        <f t="shared" si="38"/>
        <v>0</v>
      </c>
      <c r="N53" s="525">
        <f t="shared" si="38"/>
        <v>0</v>
      </c>
      <c r="O53" s="525">
        <f t="shared" si="38"/>
        <v>0</v>
      </c>
      <c r="P53" s="525">
        <f t="shared" si="38"/>
        <v>0</v>
      </c>
      <c r="Q53" s="525">
        <f t="shared" si="38"/>
        <v>0</v>
      </c>
      <c r="R53" s="525">
        <f t="shared" si="38"/>
        <v>0</v>
      </c>
      <c r="S53" s="525">
        <f t="shared" si="38"/>
        <v>0</v>
      </c>
      <c r="T53" s="525">
        <f t="shared" si="38"/>
        <v>0</v>
      </c>
      <c r="V53" s="225"/>
      <c r="W53" s="225"/>
    </row>
    <row r="54" spans="2:23" s="217" customFormat="1" ht="42.75" customHeight="1" x14ac:dyDescent="0.25">
      <c r="B54" s="1007"/>
      <c r="C54" s="1007"/>
      <c r="D54" s="1136" t="s">
        <v>261</v>
      </c>
      <c r="E54" s="1137"/>
      <c r="F54" s="1137"/>
      <c r="G54" s="1137"/>
      <c r="H54" s="1138"/>
      <c r="I54" s="525">
        <f>+I53+I48+I43+I38+I33</f>
        <v>0</v>
      </c>
      <c r="J54" s="525">
        <f>+J53+J48+J43+J38+J33</f>
        <v>0</v>
      </c>
      <c r="K54" s="525">
        <f t="shared" ref="K54:T54" si="39">+K53+K48+K43+K38+K33</f>
        <v>0</v>
      </c>
      <c r="L54" s="525">
        <f t="shared" si="39"/>
        <v>0</v>
      </c>
      <c r="M54" s="525">
        <f t="shared" si="39"/>
        <v>0</v>
      </c>
      <c r="N54" s="525">
        <f t="shared" si="39"/>
        <v>0</v>
      </c>
      <c r="O54" s="525">
        <f t="shared" si="39"/>
        <v>0</v>
      </c>
      <c r="P54" s="525">
        <f t="shared" si="39"/>
        <v>0</v>
      </c>
      <c r="Q54" s="525">
        <f t="shared" si="39"/>
        <v>0</v>
      </c>
      <c r="R54" s="525">
        <f t="shared" si="39"/>
        <v>0</v>
      </c>
      <c r="S54" s="525">
        <f t="shared" si="39"/>
        <v>0</v>
      </c>
      <c r="T54" s="525">
        <f t="shared" si="39"/>
        <v>0</v>
      </c>
      <c r="V54" s="225"/>
      <c r="W54" s="225"/>
    </row>
    <row r="55" spans="2:23" s="217" customFormat="1" ht="37.5" customHeight="1" x14ac:dyDescent="0.25">
      <c r="B55" s="1000" t="s">
        <v>758</v>
      </c>
      <c r="C55" s="1001"/>
      <c r="D55" s="1133"/>
      <c r="E55" s="1134"/>
      <c r="F55" s="528"/>
      <c r="G55" s="528"/>
      <c r="H55" s="528"/>
      <c r="I55" s="523">
        <f>+G55*H55</f>
        <v>0</v>
      </c>
      <c r="J55" s="527"/>
      <c r="K55" s="527"/>
      <c r="L55" s="527"/>
      <c r="M55" s="527"/>
      <c r="N55" s="527"/>
      <c r="O55" s="527"/>
      <c r="P55" s="527"/>
      <c r="Q55" s="527"/>
      <c r="R55" s="527"/>
      <c r="S55" s="527"/>
      <c r="T55" s="527"/>
      <c r="V55" s="225"/>
      <c r="W55" s="225"/>
    </row>
    <row r="56" spans="2:23" s="217" customFormat="1" ht="34.5" customHeight="1" x14ac:dyDescent="0.25">
      <c r="B56" s="1002"/>
      <c r="C56" s="1003"/>
      <c r="D56" s="1133"/>
      <c r="E56" s="1134"/>
      <c r="F56" s="528"/>
      <c r="G56" s="528"/>
      <c r="H56" s="528"/>
      <c r="I56" s="523">
        <f>+G56*H56</f>
        <v>0</v>
      </c>
      <c r="J56" s="527"/>
      <c r="K56" s="527"/>
      <c r="L56" s="527"/>
      <c r="M56" s="527"/>
      <c r="N56" s="527"/>
      <c r="O56" s="527"/>
      <c r="P56" s="527"/>
      <c r="Q56" s="527"/>
      <c r="R56" s="527"/>
      <c r="S56" s="527"/>
      <c r="T56" s="527"/>
      <c r="V56" s="225"/>
      <c r="W56" s="225"/>
    </row>
    <row r="57" spans="2:23" s="217" customFormat="1" ht="42.75" customHeight="1" x14ac:dyDescent="0.25">
      <c r="B57" s="1004"/>
      <c r="C57" s="1005"/>
      <c r="D57" s="1136" t="s">
        <v>218</v>
      </c>
      <c r="E57" s="1137"/>
      <c r="F57" s="1137"/>
      <c r="G57" s="1137"/>
      <c r="H57" s="1138"/>
      <c r="I57" s="525">
        <f>SUM(I55:I56)</f>
        <v>0</v>
      </c>
      <c r="J57" s="525">
        <f t="shared" ref="J57:T57" si="40">SUM(J55:J56)</f>
        <v>0</v>
      </c>
      <c r="K57" s="525">
        <f t="shared" si="40"/>
        <v>0</v>
      </c>
      <c r="L57" s="525">
        <f t="shared" si="40"/>
        <v>0</v>
      </c>
      <c r="M57" s="525">
        <f t="shared" si="40"/>
        <v>0</v>
      </c>
      <c r="N57" s="525">
        <f t="shared" si="40"/>
        <v>0</v>
      </c>
      <c r="O57" s="525">
        <f t="shared" si="40"/>
        <v>0</v>
      </c>
      <c r="P57" s="525">
        <f t="shared" si="40"/>
        <v>0</v>
      </c>
      <c r="Q57" s="525">
        <f t="shared" si="40"/>
        <v>0</v>
      </c>
      <c r="R57" s="525">
        <f t="shared" si="40"/>
        <v>0</v>
      </c>
      <c r="S57" s="525">
        <f t="shared" si="40"/>
        <v>0</v>
      </c>
      <c r="T57" s="525">
        <f t="shared" si="40"/>
        <v>0</v>
      </c>
      <c r="V57" s="225"/>
      <c r="W57" s="225"/>
    </row>
    <row r="58" spans="2:23" s="530" customFormat="1" ht="34.5" customHeight="1" x14ac:dyDescent="0.3">
      <c r="B58" s="1130" t="s">
        <v>63</v>
      </c>
      <c r="C58" s="1131"/>
      <c r="D58" s="1131"/>
      <c r="E58" s="1131"/>
      <c r="F58" s="1131"/>
      <c r="G58" s="1131"/>
      <c r="H58" s="1132"/>
      <c r="I58" s="529">
        <f t="shared" ref="I58:T58" si="41">+I57+I54+I28</f>
        <v>0</v>
      </c>
      <c r="J58" s="529">
        <f t="shared" si="41"/>
        <v>0</v>
      </c>
      <c r="K58" s="529">
        <f t="shared" si="41"/>
        <v>0</v>
      </c>
      <c r="L58" s="529">
        <f t="shared" si="41"/>
        <v>0</v>
      </c>
      <c r="M58" s="529">
        <f t="shared" si="41"/>
        <v>0</v>
      </c>
      <c r="N58" s="529">
        <f t="shared" si="41"/>
        <v>0</v>
      </c>
      <c r="O58" s="529">
        <f t="shared" si="41"/>
        <v>0</v>
      </c>
      <c r="P58" s="529">
        <f t="shared" si="41"/>
        <v>0</v>
      </c>
      <c r="Q58" s="529">
        <f t="shared" si="41"/>
        <v>0</v>
      </c>
      <c r="R58" s="529">
        <f t="shared" si="41"/>
        <v>0</v>
      </c>
      <c r="S58" s="529">
        <f t="shared" si="41"/>
        <v>0</v>
      </c>
      <c r="T58" s="529">
        <f t="shared" si="41"/>
        <v>0</v>
      </c>
      <c r="V58" s="531"/>
      <c r="W58" s="531"/>
    </row>
    <row r="59" spans="2:23" s="217" customFormat="1" ht="42" customHeight="1" x14ac:dyDescent="0.25">
      <c r="B59" s="1000" t="s">
        <v>172</v>
      </c>
      <c r="C59" s="1001"/>
      <c r="D59" s="1133" t="s">
        <v>211</v>
      </c>
      <c r="E59" s="1134"/>
      <c r="F59" s="434"/>
      <c r="G59" s="518"/>
      <c r="H59" s="518"/>
      <c r="I59" s="523">
        <f>+G59*H59</f>
        <v>0</v>
      </c>
      <c r="J59" s="519"/>
      <c r="K59" s="519"/>
      <c r="L59" s="519"/>
      <c r="M59" s="519"/>
      <c r="N59" s="519"/>
      <c r="O59" s="519"/>
      <c r="P59" s="519"/>
      <c r="Q59" s="519"/>
      <c r="R59" s="519"/>
      <c r="S59" s="519"/>
      <c r="T59" s="519"/>
      <c r="V59" s="225"/>
      <c r="W59" s="225"/>
    </row>
    <row r="60" spans="2:23" s="217" customFormat="1" ht="42" customHeight="1" x14ac:dyDescent="0.25">
      <c r="B60" s="1004"/>
      <c r="C60" s="1005"/>
      <c r="D60" s="1133" t="s">
        <v>211</v>
      </c>
      <c r="E60" s="1134"/>
      <c r="F60" s="434"/>
      <c r="G60" s="518"/>
      <c r="H60" s="518"/>
      <c r="I60" s="523">
        <f>+G60*H60</f>
        <v>0</v>
      </c>
      <c r="J60" s="520"/>
      <c r="K60" s="520"/>
      <c r="L60" s="520"/>
      <c r="M60" s="520"/>
      <c r="N60" s="520"/>
      <c r="O60" s="520"/>
      <c r="P60" s="520"/>
      <c r="Q60" s="520"/>
      <c r="R60" s="520"/>
      <c r="S60" s="520"/>
      <c r="T60" s="520"/>
      <c r="V60" s="225"/>
      <c r="W60" s="225"/>
    </row>
    <row r="61" spans="2:23" s="532" customFormat="1" ht="34.5" customHeight="1" x14ac:dyDescent="0.3">
      <c r="B61" s="1130" t="s">
        <v>212</v>
      </c>
      <c r="C61" s="1131"/>
      <c r="D61" s="1131"/>
      <c r="E61" s="1131"/>
      <c r="F61" s="1131"/>
      <c r="G61" s="1131"/>
      <c r="H61" s="1132"/>
      <c r="I61" s="529">
        <f t="shared" ref="I61:T61" si="42">SUM(I59:I60)</f>
        <v>0</v>
      </c>
      <c r="J61" s="529">
        <f t="shared" si="42"/>
        <v>0</v>
      </c>
      <c r="K61" s="529">
        <f t="shared" si="42"/>
        <v>0</v>
      </c>
      <c r="L61" s="529">
        <f t="shared" si="42"/>
        <v>0</v>
      </c>
      <c r="M61" s="529">
        <f t="shared" si="42"/>
        <v>0</v>
      </c>
      <c r="N61" s="529">
        <f t="shared" si="42"/>
        <v>0</v>
      </c>
      <c r="O61" s="529">
        <f t="shared" si="42"/>
        <v>0</v>
      </c>
      <c r="P61" s="529">
        <f t="shared" si="42"/>
        <v>0</v>
      </c>
      <c r="Q61" s="529">
        <f t="shared" si="42"/>
        <v>0</v>
      </c>
      <c r="R61" s="529">
        <f t="shared" si="42"/>
        <v>0</v>
      </c>
      <c r="S61" s="529">
        <f t="shared" si="42"/>
        <v>0</v>
      </c>
      <c r="T61" s="529">
        <f t="shared" si="42"/>
        <v>0</v>
      </c>
      <c r="V61" s="533"/>
      <c r="W61" s="533"/>
    </row>
    <row r="62" spans="2:23" s="292" customFormat="1" ht="30.75" customHeight="1" x14ac:dyDescent="0.25">
      <c r="B62" s="1136" t="s">
        <v>226</v>
      </c>
      <c r="C62" s="1137"/>
      <c r="D62" s="1137"/>
      <c r="E62" s="1137"/>
      <c r="F62" s="1137"/>
      <c r="G62" s="1137"/>
      <c r="H62" s="1138"/>
      <c r="I62" s="525">
        <f t="shared" ref="I62:T62" si="43">+I61-I58</f>
        <v>0</v>
      </c>
      <c r="J62" s="525">
        <f t="shared" si="43"/>
        <v>0</v>
      </c>
      <c r="K62" s="525">
        <f t="shared" si="43"/>
        <v>0</v>
      </c>
      <c r="L62" s="525">
        <f t="shared" si="43"/>
        <v>0</v>
      </c>
      <c r="M62" s="525">
        <f t="shared" si="43"/>
        <v>0</v>
      </c>
      <c r="N62" s="525">
        <f t="shared" si="43"/>
        <v>0</v>
      </c>
      <c r="O62" s="525">
        <f t="shared" si="43"/>
        <v>0</v>
      </c>
      <c r="P62" s="525">
        <f t="shared" si="43"/>
        <v>0</v>
      </c>
      <c r="Q62" s="525">
        <f t="shared" si="43"/>
        <v>0</v>
      </c>
      <c r="R62" s="525">
        <f t="shared" si="43"/>
        <v>0</v>
      </c>
      <c r="S62" s="525">
        <f t="shared" si="43"/>
        <v>0</v>
      </c>
      <c r="T62" s="525">
        <f t="shared" si="43"/>
        <v>0</v>
      </c>
    </row>
    <row r="63" spans="2:23" s="217" customFormat="1" ht="30.75" customHeight="1" x14ac:dyDescent="0.25">
      <c r="B63" s="1136" t="s">
        <v>311</v>
      </c>
      <c r="C63" s="1137"/>
      <c r="D63" s="1137"/>
      <c r="E63" s="1137"/>
      <c r="F63" s="1137"/>
      <c r="G63" s="1138"/>
      <c r="H63" s="534">
        <v>0.12</v>
      </c>
      <c r="I63" s="521"/>
      <c r="J63" s="521"/>
      <c r="K63" s="521"/>
      <c r="L63" s="521"/>
      <c r="M63" s="521"/>
      <c r="N63" s="521"/>
      <c r="O63" s="521"/>
      <c r="P63" s="521"/>
      <c r="Q63" s="521"/>
      <c r="R63" s="521"/>
      <c r="S63" s="521"/>
      <c r="T63" s="300"/>
    </row>
    <row r="64" spans="2:23" s="292" customFormat="1" ht="30.75" customHeight="1" x14ac:dyDescent="0.25">
      <c r="B64" s="1136" t="s">
        <v>296</v>
      </c>
      <c r="C64" s="1137"/>
      <c r="D64" s="1137"/>
      <c r="E64" s="1137"/>
      <c r="F64" s="1137"/>
      <c r="G64" s="1138"/>
      <c r="H64" s="535">
        <f>NPV(H63,K62:T62)+J62</f>
        <v>0</v>
      </c>
      <c r="I64" s="522"/>
      <c r="J64" s="522"/>
      <c r="K64" s="522"/>
      <c r="L64" s="522"/>
      <c r="M64" s="522"/>
      <c r="N64" s="522"/>
      <c r="O64" s="522"/>
      <c r="P64" s="522"/>
      <c r="Q64" s="522"/>
      <c r="R64" s="522"/>
      <c r="S64" s="522"/>
      <c r="T64" s="303"/>
    </row>
    <row r="65" spans="2:24" s="292" customFormat="1" ht="30.75" customHeight="1" x14ac:dyDescent="0.25">
      <c r="B65" s="1136" t="s">
        <v>297</v>
      </c>
      <c r="C65" s="1137"/>
      <c r="D65" s="1137"/>
      <c r="E65" s="1137"/>
      <c r="F65" s="1137"/>
      <c r="G65" s="1138"/>
      <c r="H65" s="536" t="e">
        <f>IRR(J62:T62)</f>
        <v>#NUM!</v>
      </c>
      <c r="I65" s="522"/>
      <c r="J65" s="522"/>
      <c r="K65" s="522"/>
      <c r="L65" s="522"/>
      <c r="M65" s="522"/>
      <c r="N65" s="522"/>
      <c r="O65" s="522"/>
      <c r="P65" s="522"/>
      <c r="Q65" s="522"/>
      <c r="R65" s="522"/>
      <c r="S65" s="522"/>
      <c r="T65" s="303"/>
    </row>
    <row r="66" spans="2:24" s="292" customFormat="1" ht="45.75" customHeight="1" x14ac:dyDescent="0.25">
      <c r="E66" s="304"/>
    </row>
    <row r="67" spans="2:24" s="292" customFormat="1" ht="39" customHeight="1" x14ac:dyDescent="0.35">
      <c r="B67" s="969" t="s">
        <v>775</v>
      </c>
      <c r="C67" s="969"/>
      <c r="D67" s="969"/>
      <c r="E67" s="969"/>
      <c r="F67" s="969"/>
      <c r="G67" s="969"/>
      <c r="H67" s="969"/>
      <c r="I67" s="969"/>
      <c r="J67" s="969"/>
      <c r="K67" s="969"/>
      <c r="L67" s="6"/>
      <c r="M67" s="6"/>
      <c r="N67" s="6"/>
      <c r="O67" s="6"/>
      <c r="P67" s="6"/>
      <c r="Q67" s="6"/>
      <c r="R67" s="6"/>
      <c r="S67" s="6"/>
      <c r="T67" s="6"/>
      <c r="U67" s="6"/>
      <c r="V67" s="6"/>
    </row>
    <row r="68" spans="2:24" s="217" customFormat="1" ht="9.75" customHeight="1" x14ac:dyDescent="0.3">
      <c r="B68" s="185"/>
      <c r="C68" s="1135"/>
      <c r="D68" s="1135"/>
      <c r="E68" s="1135"/>
      <c r="F68" s="1135"/>
      <c r="G68" s="1135"/>
      <c r="H68" s="1135"/>
      <c r="I68" s="1135"/>
      <c r="J68" s="1135"/>
      <c r="K68" s="1135"/>
      <c r="L68" s="412"/>
      <c r="M68" s="412"/>
      <c r="N68" s="412"/>
      <c r="O68" s="412"/>
      <c r="P68" s="412"/>
      <c r="Q68" s="412"/>
      <c r="R68" s="412"/>
      <c r="S68" s="412"/>
      <c r="T68" s="412"/>
      <c r="U68" s="412"/>
      <c r="V68" s="412"/>
      <c r="W68" s="412"/>
      <c r="X68" s="412"/>
    </row>
    <row r="69" spans="2:24" s="301" customFormat="1" ht="31.5" customHeight="1" x14ac:dyDescent="0.25">
      <c r="B69" s="1159" t="s">
        <v>309</v>
      </c>
      <c r="C69" s="1159"/>
      <c r="D69" s="1159"/>
      <c r="E69" s="1159"/>
      <c r="F69" s="1159"/>
      <c r="G69" s="1159"/>
      <c r="H69" s="1159"/>
      <c r="I69" s="1159"/>
      <c r="J69" s="1159"/>
      <c r="K69" s="1159"/>
    </row>
    <row r="70" spans="2:24" s="217" customFormat="1" ht="52.5" customHeight="1" x14ac:dyDescent="0.25">
      <c r="B70" s="1007" t="s">
        <v>308</v>
      </c>
      <c r="C70" s="1007"/>
      <c r="D70" s="1007" t="s">
        <v>4</v>
      </c>
      <c r="E70" s="1007"/>
      <c r="F70" s="1007"/>
      <c r="G70" s="1160" t="s">
        <v>310</v>
      </c>
      <c r="H70" s="1160"/>
      <c r="I70" s="1160"/>
      <c r="J70" s="1160"/>
      <c r="K70" s="1160"/>
      <c r="L70" s="204"/>
      <c r="M70" s="204"/>
      <c r="N70" s="204"/>
      <c r="O70" s="204"/>
      <c r="P70" s="204"/>
      <c r="Q70" s="204"/>
      <c r="R70" s="204"/>
      <c r="S70" s="204"/>
      <c r="T70" s="204"/>
      <c r="U70" s="204"/>
      <c r="V70" s="204"/>
      <c r="W70" s="204"/>
      <c r="X70" s="204"/>
    </row>
    <row r="71" spans="2:24" s="217" customFormat="1" ht="52.5" customHeight="1" x14ac:dyDescent="0.25">
      <c r="B71" s="1007"/>
      <c r="C71" s="1007"/>
      <c r="D71" s="517" t="s">
        <v>103</v>
      </c>
      <c r="E71" s="517" t="s">
        <v>104</v>
      </c>
      <c r="F71" s="517" t="s">
        <v>299</v>
      </c>
      <c r="G71" s="1160"/>
      <c r="H71" s="1160"/>
      <c r="I71" s="1160"/>
      <c r="J71" s="1160"/>
      <c r="K71" s="1160"/>
      <c r="L71" s="204"/>
      <c r="M71" s="204"/>
      <c r="N71" s="204"/>
      <c r="O71" s="204"/>
      <c r="P71" s="204"/>
      <c r="Q71" s="204"/>
      <c r="R71" s="204"/>
      <c r="S71" s="204"/>
      <c r="T71" s="204"/>
      <c r="U71" s="204"/>
      <c r="V71" s="204"/>
      <c r="W71" s="204"/>
      <c r="X71" s="204"/>
    </row>
    <row r="72" spans="2:24" s="217" customFormat="1" ht="52.5" customHeight="1" x14ac:dyDescent="0.25">
      <c r="B72" s="1007" t="s">
        <v>304</v>
      </c>
      <c r="C72" s="1007"/>
      <c r="D72" s="537">
        <f>+I23</f>
        <v>0</v>
      </c>
      <c r="E72" s="537">
        <f>+I54</f>
        <v>0</v>
      </c>
      <c r="F72" s="537">
        <f>+M57</f>
        <v>0</v>
      </c>
      <c r="G72" s="1157"/>
      <c r="H72" s="1157"/>
      <c r="I72" s="1157"/>
      <c r="J72" s="1157"/>
      <c r="K72" s="1157"/>
      <c r="L72" s="204"/>
      <c r="M72" s="204"/>
      <c r="N72" s="204"/>
      <c r="O72" s="204"/>
      <c r="P72" s="204"/>
      <c r="Q72" s="204"/>
      <c r="R72" s="204"/>
      <c r="S72" s="204"/>
      <c r="T72" s="204"/>
      <c r="U72" s="204"/>
      <c r="V72" s="204"/>
      <c r="W72" s="204"/>
      <c r="X72" s="204"/>
    </row>
    <row r="73" spans="2:24" s="217" customFormat="1" ht="41.25" customHeight="1" x14ac:dyDescent="0.25">
      <c r="B73" s="1007" t="s">
        <v>305</v>
      </c>
      <c r="C73" s="1007"/>
      <c r="D73" s="538"/>
      <c r="E73" s="538"/>
      <c r="F73" s="538"/>
      <c r="G73" s="1157"/>
      <c r="H73" s="1157"/>
      <c r="I73" s="1157"/>
      <c r="J73" s="1157"/>
      <c r="K73" s="1157"/>
      <c r="L73" s="204"/>
      <c r="M73" s="204"/>
      <c r="N73" s="204"/>
      <c r="O73" s="204"/>
      <c r="P73" s="204"/>
      <c r="Q73" s="204"/>
      <c r="R73" s="204"/>
      <c r="S73" s="204"/>
      <c r="T73" s="204"/>
      <c r="U73" s="204"/>
      <c r="V73" s="204"/>
      <c r="W73" s="204"/>
      <c r="X73" s="204"/>
    </row>
    <row r="74" spans="2:24" s="217" customFormat="1" ht="42.75" customHeight="1" x14ac:dyDescent="0.25">
      <c r="B74" s="1007" t="s">
        <v>301</v>
      </c>
      <c r="C74" s="1007"/>
      <c r="D74" s="538"/>
      <c r="E74" s="538"/>
      <c r="F74" s="538"/>
      <c r="G74" s="1157"/>
      <c r="H74" s="1157"/>
      <c r="I74" s="1157"/>
      <c r="J74" s="1157"/>
      <c r="K74" s="1157"/>
      <c r="L74" s="204"/>
      <c r="M74" s="204"/>
      <c r="N74" s="204"/>
      <c r="O74" s="204"/>
      <c r="P74" s="204"/>
      <c r="Q74" s="204"/>
      <c r="R74" s="204"/>
      <c r="S74" s="204"/>
      <c r="T74" s="204"/>
      <c r="U74" s="204"/>
      <c r="V74" s="204"/>
      <c r="W74" s="204"/>
      <c r="X74" s="204"/>
    </row>
    <row r="75" spans="2:24" s="217" customFormat="1" ht="67.5" customHeight="1" x14ac:dyDescent="0.25">
      <c r="B75" s="1007" t="s">
        <v>300</v>
      </c>
      <c r="C75" s="1007"/>
      <c r="D75" s="538"/>
      <c r="E75" s="538"/>
      <c r="F75" s="538"/>
      <c r="G75" s="1157"/>
      <c r="H75" s="1157"/>
      <c r="I75" s="1157"/>
      <c r="J75" s="1157"/>
      <c r="K75" s="1157"/>
      <c r="L75" s="204"/>
      <c r="M75" s="204"/>
      <c r="N75" s="204"/>
      <c r="O75" s="204"/>
      <c r="P75" s="204"/>
      <c r="Q75" s="204"/>
      <c r="R75" s="204"/>
      <c r="S75" s="204"/>
      <c r="T75" s="204"/>
      <c r="U75" s="204"/>
      <c r="V75" s="204"/>
      <c r="W75" s="204"/>
      <c r="X75" s="204"/>
    </row>
    <row r="76" spans="2:24" ht="60.75" customHeight="1" x14ac:dyDescent="0.25">
      <c r="B76" s="1007" t="s">
        <v>306</v>
      </c>
      <c r="C76" s="1007"/>
      <c r="D76" s="538"/>
      <c r="E76" s="538"/>
      <c r="F76" s="538"/>
      <c r="G76" s="1157"/>
      <c r="H76" s="1157"/>
      <c r="I76" s="1157"/>
      <c r="J76" s="1157"/>
      <c r="K76" s="1157"/>
    </row>
    <row r="77" spans="2:24" ht="39.75" customHeight="1" x14ac:dyDescent="0.25">
      <c r="B77" s="1007" t="s">
        <v>302</v>
      </c>
      <c r="C77" s="1007"/>
      <c r="D77" s="538"/>
      <c r="E77" s="538"/>
      <c r="F77" s="538"/>
      <c r="G77" s="1157"/>
      <c r="H77" s="1157"/>
      <c r="I77" s="1157"/>
      <c r="J77" s="1157"/>
      <c r="K77" s="1157"/>
    </row>
    <row r="78" spans="2:24" ht="67.5" customHeight="1" x14ac:dyDescent="0.25">
      <c r="B78" s="1007" t="s">
        <v>303</v>
      </c>
      <c r="C78" s="1007"/>
      <c r="D78" s="538"/>
      <c r="E78" s="538"/>
      <c r="F78" s="538"/>
      <c r="G78" s="1157"/>
      <c r="H78" s="1157"/>
      <c r="I78" s="1157"/>
      <c r="J78" s="1157"/>
      <c r="K78" s="1157"/>
    </row>
    <row r="79" spans="2:24" ht="45.75" customHeight="1" x14ac:dyDescent="0.25">
      <c r="B79" s="1007" t="s">
        <v>360</v>
      </c>
      <c r="C79" s="1007"/>
      <c r="D79" s="538"/>
      <c r="E79" s="538"/>
      <c r="F79" s="538"/>
      <c r="G79" s="1157"/>
      <c r="H79" s="1157"/>
      <c r="I79" s="1157"/>
      <c r="J79" s="1157"/>
      <c r="K79" s="1157"/>
    </row>
    <row r="80" spans="2:24" ht="40.5" customHeight="1" x14ac:dyDescent="0.25">
      <c r="B80" s="1007" t="s">
        <v>307</v>
      </c>
      <c r="C80" s="1007"/>
      <c r="D80" s="538"/>
      <c r="E80" s="538"/>
      <c r="F80" s="538"/>
      <c r="G80" s="1157"/>
      <c r="H80" s="1157"/>
      <c r="I80" s="1157"/>
      <c r="J80" s="1157"/>
      <c r="K80" s="1157"/>
    </row>
    <row r="81" spans="2:24" ht="44.25" customHeight="1" x14ac:dyDescent="0.25">
      <c r="B81" s="1007" t="s">
        <v>12</v>
      </c>
      <c r="C81" s="1007"/>
      <c r="D81" s="539">
        <f>SUM(D73:D80)</f>
        <v>0</v>
      </c>
      <c r="E81" s="539">
        <f t="shared" ref="E81:F81" si="44">SUM(E73:E80)</f>
        <v>0</v>
      </c>
      <c r="F81" s="539">
        <f t="shared" si="44"/>
        <v>0</v>
      </c>
      <c r="G81" s="1157"/>
      <c r="H81" s="1157"/>
      <c r="I81" s="1157"/>
      <c r="J81" s="1157"/>
      <c r="K81" s="1157"/>
    </row>
    <row r="82" spans="2:24" ht="44.25" customHeight="1" x14ac:dyDescent="0.25">
      <c r="B82" s="1158" t="s">
        <v>776</v>
      </c>
      <c r="C82" s="1158"/>
      <c r="D82" s="1158"/>
      <c r="E82" s="1158"/>
      <c r="F82" s="1158"/>
      <c r="G82" s="1158"/>
      <c r="H82" s="1158"/>
      <c r="I82" s="1158"/>
      <c r="J82" s="1158"/>
      <c r="K82" s="1158"/>
    </row>
    <row r="83" spans="2:24" s="212" customFormat="1" ht="21.75" customHeight="1" x14ac:dyDescent="0.25">
      <c r="B83" s="1158"/>
      <c r="C83" s="1158"/>
      <c r="D83" s="1158"/>
      <c r="E83" s="1158"/>
      <c r="F83" s="1158"/>
      <c r="G83" s="1158"/>
      <c r="H83" s="1158"/>
      <c r="I83" s="1158"/>
      <c r="J83" s="1158"/>
      <c r="K83" s="1158"/>
      <c r="L83" s="302"/>
      <c r="M83" s="302"/>
      <c r="N83" s="302"/>
      <c r="O83" s="302"/>
      <c r="P83" s="302"/>
      <c r="Q83" s="302"/>
      <c r="R83" s="302"/>
      <c r="S83" s="302"/>
      <c r="T83" s="302"/>
      <c r="U83" s="302"/>
      <c r="V83" s="302"/>
      <c r="W83" s="302"/>
      <c r="X83" s="302"/>
    </row>
    <row r="84" spans="2:24" s="212" customFormat="1" ht="21.75" customHeight="1" x14ac:dyDescent="0.25">
      <c r="B84" s="1158"/>
      <c r="C84" s="1158"/>
      <c r="D84" s="1158"/>
      <c r="E84" s="1158"/>
      <c r="F84" s="1158"/>
      <c r="G84" s="1158"/>
      <c r="H84" s="1158"/>
      <c r="I84" s="1158"/>
      <c r="J84" s="1158"/>
      <c r="K84" s="1158"/>
      <c r="L84" s="302"/>
      <c r="M84" s="302"/>
      <c r="N84" s="302"/>
      <c r="O84" s="302"/>
      <c r="P84" s="302"/>
      <c r="Q84" s="302"/>
      <c r="R84" s="302"/>
      <c r="S84" s="302"/>
      <c r="T84" s="302"/>
      <c r="U84" s="302"/>
      <c r="V84" s="302"/>
      <c r="W84" s="302"/>
      <c r="X84" s="302"/>
    </row>
    <row r="85" spans="2:24" s="212" customFormat="1" ht="21.75" customHeight="1" x14ac:dyDescent="0.25">
      <c r="B85" s="1158"/>
      <c r="C85" s="1158"/>
      <c r="D85" s="1158"/>
      <c r="E85" s="1158"/>
      <c r="F85" s="1158"/>
      <c r="G85" s="1158"/>
      <c r="H85" s="1158"/>
      <c r="I85" s="1158"/>
      <c r="J85" s="1158"/>
      <c r="K85" s="1158"/>
      <c r="L85" s="302"/>
      <c r="M85" s="302"/>
      <c r="N85" s="302"/>
      <c r="O85" s="302"/>
      <c r="P85" s="302"/>
      <c r="Q85" s="302"/>
      <c r="R85" s="302"/>
      <c r="S85" s="302"/>
      <c r="T85" s="302"/>
      <c r="U85" s="302"/>
      <c r="V85" s="302"/>
      <c r="W85" s="302"/>
      <c r="X85" s="302"/>
    </row>
    <row r="86" spans="2:24" s="212" customFormat="1" ht="21.75" customHeight="1" x14ac:dyDescent="0.25">
      <c r="B86" s="1158"/>
      <c r="C86" s="1158"/>
      <c r="D86" s="1158"/>
      <c r="E86" s="1158"/>
      <c r="F86" s="1158"/>
      <c r="G86" s="1158"/>
      <c r="H86" s="1158"/>
      <c r="I86" s="1158"/>
      <c r="J86" s="1158"/>
      <c r="K86" s="1158"/>
      <c r="L86" s="302"/>
      <c r="M86" s="302"/>
      <c r="N86" s="302"/>
      <c r="O86" s="302"/>
      <c r="P86" s="302"/>
      <c r="Q86" s="302"/>
      <c r="R86" s="302"/>
      <c r="S86" s="302"/>
      <c r="T86" s="302"/>
      <c r="U86" s="302"/>
      <c r="V86" s="302"/>
      <c r="W86" s="302"/>
      <c r="X86" s="302"/>
    </row>
    <row r="87" spans="2:24" s="212" customFormat="1" ht="21.75" customHeight="1" x14ac:dyDescent="0.25">
      <c r="B87" s="204"/>
      <c r="C87" s="204"/>
      <c r="D87" s="204"/>
      <c r="E87" s="204"/>
      <c r="F87" s="204"/>
      <c r="G87" s="204"/>
      <c r="H87" s="204"/>
      <c r="I87" s="204"/>
      <c r="J87" s="204"/>
      <c r="K87" s="204"/>
      <c r="L87" s="302"/>
      <c r="M87" s="302"/>
      <c r="N87" s="302"/>
      <c r="O87" s="302"/>
      <c r="P87" s="302"/>
      <c r="Q87" s="302"/>
      <c r="R87" s="302"/>
      <c r="S87" s="302"/>
      <c r="T87" s="302"/>
      <c r="U87" s="302"/>
      <c r="V87" s="302"/>
      <c r="W87" s="302"/>
      <c r="X87" s="302"/>
    </row>
  </sheetData>
  <customSheetViews>
    <customSheetView guid="{5E50F9FD-F004-4720-80B6-C9BC38A9EF11}" scale="68">
      <selection activeCell="B17" sqref="B17:U17"/>
      <pageMargins left="0.7" right="0.7" top="0.75" bottom="0.75" header="0.3" footer="0.3"/>
    </customSheetView>
    <customSheetView guid="{1C0C6AD9-F7CB-499C-AE2C-0DCA53FA4E92}" scale="68">
      <selection activeCell="B17" sqref="B17:U17"/>
      <pageMargins left="0.7" right="0.7" top="0.75" bottom="0.75" header="0.3" footer="0.3"/>
    </customSheetView>
  </customSheetViews>
  <mergeCells count="90">
    <mergeCell ref="B67:K67"/>
    <mergeCell ref="B69:K69"/>
    <mergeCell ref="G70:K71"/>
    <mergeCell ref="G72:K72"/>
    <mergeCell ref="G73:K73"/>
    <mergeCell ref="B73:C73"/>
    <mergeCell ref="B82:K86"/>
    <mergeCell ref="B79:C79"/>
    <mergeCell ref="B80:C80"/>
    <mergeCell ref="B81:C81"/>
    <mergeCell ref="G74:K74"/>
    <mergeCell ref="G75:K75"/>
    <mergeCell ref="G76:K76"/>
    <mergeCell ref="G77:K77"/>
    <mergeCell ref="G78:K78"/>
    <mergeCell ref="D70:F70"/>
    <mergeCell ref="B72:C72"/>
    <mergeCell ref="G79:K79"/>
    <mergeCell ref="G80:K80"/>
    <mergeCell ref="G81:K81"/>
    <mergeCell ref="B55:C57"/>
    <mergeCell ref="D54:H54"/>
    <mergeCell ref="B29:C54"/>
    <mergeCell ref="D57:H57"/>
    <mergeCell ref="F29:T29"/>
    <mergeCell ref="F34:T34"/>
    <mergeCell ref="F39:T39"/>
    <mergeCell ref="F44:T44"/>
    <mergeCell ref="F49:T49"/>
    <mergeCell ref="D55:E55"/>
    <mergeCell ref="D56:E56"/>
    <mergeCell ref="D39:E39"/>
    <mergeCell ref="D43:H43"/>
    <mergeCell ref="D44:E44"/>
    <mergeCell ref="D48:H48"/>
    <mergeCell ref="D49:E49"/>
    <mergeCell ref="D51:E51"/>
    <mergeCell ref="D52:E52"/>
    <mergeCell ref="D53:H53"/>
    <mergeCell ref="D29:E29"/>
    <mergeCell ref="D33:H33"/>
    <mergeCell ref="D30:E30"/>
    <mergeCell ref="D31:E31"/>
    <mergeCell ref="D32:E32"/>
    <mergeCell ref="D35:E35"/>
    <mergeCell ref="D36:E36"/>
    <mergeCell ref="D37:E37"/>
    <mergeCell ref="D40:E40"/>
    <mergeCell ref="D41:E41"/>
    <mergeCell ref="D42:E42"/>
    <mergeCell ref="D45:E45"/>
    <mergeCell ref="D46:E46"/>
    <mergeCell ref="D47:E47"/>
    <mergeCell ref="D50:E50"/>
    <mergeCell ref="B26:C28"/>
    <mergeCell ref="B24:C25"/>
    <mergeCell ref="D24:E25"/>
    <mergeCell ref="D34:E34"/>
    <mergeCell ref="D38:H38"/>
    <mergeCell ref="F24:F25"/>
    <mergeCell ref="D26:E26"/>
    <mergeCell ref="D28:H28"/>
    <mergeCell ref="D27:E27"/>
    <mergeCell ref="D12:R12"/>
    <mergeCell ref="B17:R17"/>
    <mergeCell ref="G19:R19"/>
    <mergeCell ref="B23:T23"/>
    <mergeCell ref="J24:T24"/>
    <mergeCell ref="B21:R21"/>
    <mergeCell ref="E22:O22"/>
    <mergeCell ref="G24:G25"/>
    <mergeCell ref="B19:F19"/>
    <mergeCell ref="I24:I25"/>
    <mergeCell ref="H24:H25"/>
    <mergeCell ref="B76:C76"/>
    <mergeCell ref="B77:C77"/>
    <mergeCell ref="B78:C78"/>
    <mergeCell ref="B58:H58"/>
    <mergeCell ref="B59:C60"/>
    <mergeCell ref="D59:E59"/>
    <mergeCell ref="D60:E60"/>
    <mergeCell ref="B61:H61"/>
    <mergeCell ref="C68:K68"/>
    <mergeCell ref="B62:H62"/>
    <mergeCell ref="B63:G63"/>
    <mergeCell ref="B64:G64"/>
    <mergeCell ref="B65:G65"/>
    <mergeCell ref="B74:C74"/>
    <mergeCell ref="B75:C75"/>
    <mergeCell ref="B70:C71"/>
  </mergeCells>
  <printOptions horizontalCentered="1" verticalCentered="1"/>
  <pageMargins left="0.27559055118110237" right="0.11811023622047245" top="0.74803149606299213" bottom="0.74803149606299213" header="0.31496062992125984" footer="0.31496062992125984"/>
  <pageSetup scale="33" orientation="portrait" r:id="rId1"/>
  <rowBreaks count="1" manualBreakCount="1">
    <brk id="66" max="21" man="1"/>
  </rowBreaks>
  <ignoredErrors>
    <ignoredError sqref="D81:F81" unlockedFormula="1"/>
    <ignoredError sqref="J28:T28" formulaRange="1"/>
  </ignoredError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theme="0"/>
  </sheetPr>
  <dimension ref="B1:U55"/>
  <sheetViews>
    <sheetView zoomScale="70" zoomScaleNormal="70" zoomScaleSheetLayoutView="70" workbookViewId="0">
      <selection activeCell="C20" sqref="C20:F20"/>
    </sheetView>
  </sheetViews>
  <sheetFormatPr baseColWidth="10" defaultColWidth="11.42578125" defaultRowHeight="15" x14ac:dyDescent="0.25"/>
  <cols>
    <col min="1" max="1" width="1.28515625" style="204" customWidth="1"/>
    <col min="2" max="2" width="12" style="204" customWidth="1"/>
    <col min="3" max="3" width="16.5703125" style="204" customWidth="1"/>
    <col min="4" max="4" width="6.28515625" style="204" customWidth="1"/>
    <col min="5" max="5" width="51.42578125" style="204" customWidth="1"/>
    <col min="6" max="6" width="6.28515625" style="204" customWidth="1"/>
    <col min="7" max="8" width="16.28515625" style="204" customWidth="1"/>
    <col min="9" max="9" width="14.28515625" style="204" customWidth="1"/>
    <col min="10" max="11" width="11.42578125" style="204"/>
    <col min="12" max="12" width="15.28515625" style="204" customWidth="1"/>
    <col min="13" max="13" width="13.140625" style="204" customWidth="1"/>
    <col min="14" max="14" width="11.28515625" style="204" customWidth="1"/>
    <col min="15" max="15" width="7.28515625" style="204" customWidth="1"/>
    <col min="16" max="16" width="5.7109375" style="204" customWidth="1"/>
    <col min="17" max="16384" width="11.42578125" style="204"/>
  </cols>
  <sheetData>
    <row r="1" spans="2:16" s="284" customFormat="1" ht="15.75" thickBot="1" x14ac:dyDescent="0.3"/>
    <row r="2" spans="2:16" s="284" customFormat="1" ht="15.75" thickTop="1" x14ac:dyDescent="0.25">
      <c r="B2" s="290"/>
      <c r="C2" s="286"/>
      <c r="D2" s="286"/>
      <c r="E2" s="286"/>
      <c r="F2" s="286"/>
      <c r="G2" s="286"/>
      <c r="H2" s="286"/>
      <c r="I2" s="286"/>
      <c r="J2" s="286"/>
      <c r="K2" s="286"/>
      <c r="L2" s="286"/>
      <c r="M2" s="286"/>
      <c r="N2" s="286"/>
      <c r="O2" s="289"/>
      <c r="P2" s="288"/>
    </row>
    <row r="3" spans="2:16" s="288" customFormat="1" x14ac:dyDescent="0.25">
      <c r="B3" s="290"/>
      <c r="O3" s="289"/>
    </row>
    <row r="4" spans="2:16" s="288" customFormat="1" x14ac:dyDescent="0.25">
      <c r="B4" s="290"/>
      <c r="O4" s="289"/>
    </row>
    <row r="5" spans="2:16" s="288" customFormat="1" x14ac:dyDescent="0.25">
      <c r="B5" s="290"/>
      <c r="O5" s="289"/>
    </row>
    <row r="6" spans="2:16" s="288" customFormat="1" x14ac:dyDescent="0.25">
      <c r="B6" s="290"/>
      <c r="O6" s="289"/>
    </row>
    <row r="7" spans="2:16" s="288" customFormat="1" x14ac:dyDescent="0.25">
      <c r="B7" s="290"/>
      <c r="O7" s="289"/>
    </row>
    <row r="8" spans="2:16" s="288" customFormat="1" x14ac:dyDescent="0.25">
      <c r="B8" s="290"/>
      <c r="O8" s="289"/>
    </row>
    <row r="9" spans="2:16" s="288" customFormat="1" x14ac:dyDescent="0.25">
      <c r="B9" s="290"/>
      <c r="O9" s="289"/>
    </row>
    <row r="10" spans="2:16" s="288" customFormat="1" x14ac:dyDescent="0.25">
      <c r="B10" s="290"/>
      <c r="O10" s="289"/>
    </row>
    <row r="11" spans="2:16" s="288" customFormat="1" x14ac:dyDescent="0.25">
      <c r="B11" s="290"/>
      <c r="O11" s="289"/>
    </row>
    <row r="12" spans="2:16" s="288" customFormat="1" x14ac:dyDescent="0.25">
      <c r="B12" s="290"/>
      <c r="O12" s="289"/>
    </row>
    <row r="13" spans="2:16" s="288" customFormat="1" x14ac:dyDescent="0.25">
      <c r="B13" s="290"/>
      <c r="D13" s="1122"/>
      <c r="E13" s="1122"/>
      <c r="F13" s="1122"/>
      <c r="G13" s="1122"/>
      <c r="H13" s="1122"/>
      <c r="I13" s="1122"/>
      <c r="J13" s="1122"/>
      <c r="K13" s="1122"/>
      <c r="L13" s="1122"/>
      <c r="M13" s="1122"/>
      <c r="N13" s="1123"/>
      <c r="O13" s="512"/>
      <c r="P13" s="508"/>
    </row>
    <row r="14" spans="2:16" s="284" customFormat="1" ht="15.75" thickBot="1" x14ac:dyDescent="0.3">
      <c r="B14" s="290"/>
      <c r="C14" s="306"/>
      <c r="D14" s="306"/>
      <c r="E14" s="306"/>
      <c r="F14" s="306"/>
      <c r="G14" s="306"/>
      <c r="H14" s="306"/>
      <c r="I14" s="306"/>
      <c r="J14" s="306"/>
      <c r="K14" s="306"/>
      <c r="L14" s="306"/>
      <c r="M14" s="306"/>
      <c r="N14" s="306"/>
      <c r="O14" s="289"/>
      <c r="P14" s="288"/>
    </row>
    <row r="15" spans="2:16" s="292" customFormat="1" ht="15.75" thickTop="1" x14ac:dyDescent="0.25">
      <c r="D15" s="13"/>
      <c r="E15" s="297"/>
      <c r="F15" s="13"/>
      <c r="G15" s="13"/>
      <c r="H15" s="13"/>
      <c r="I15" s="13"/>
      <c r="J15" s="13"/>
      <c r="K15" s="13"/>
      <c r="L15" s="13"/>
      <c r="M15" s="13"/>
      <c r="N15" s="13"/>
      <c r="O15" s="13"/>
      <c r="P15" s="13"/>
    </row>
    <row r="16" spans="2:16" s="292" customFormat="1" x14ac:dyDescent="0.25">
      <c r="D16" s="13"/>
      <c r="E16" s="297"/>
      <c r="F16" s="13"/>
      <c r="G16" s="13"/>
      <c r="H16" s="13"/>
      <c r="I16" s="13"/>
      <c r="J16" s="13"/>
      <c r="K16" s="13"/>
      <c r="L16" s="13"/>
      <c r="M16" s="13"/>
      <c r="N16" s="13"/>
      <c r="O16" s="13"/>
      <c r="P16" s="13"/>
    </row>
    <row r="17" spans="2:21" s="292" customFormat="1" ht="15.75" thickBot="1" x14ac:dyDescent="0.3">
      <c r="D17" s="13"/>
      <c r="E17" s="297"/>
      <c r="F17" s="13"/>
      <c r="G17" s="13"/>
      <c r="H17" s="13"/>
      <c r="I17" s="13"/>
      <c r="J17" s="13"/>
      <c r="K17" s="13"/>
      <c r="L17" s="13"/>
      <c r="M17" s="13"/>
      <c r="N17" s="13"/>
      <c r="O17" s="13"/>
      <c r="P17" s="13"/>
    </row>
    <row r="18" spans="2:21" s="292" customFormat="1" ht="45" customHeight="1" thickTop="1" thickBot="1" x14ac:dyDescent="0.3">
      <c r="C18" s="1175" t="s">
        <v>783</v>
      </c>
      <c r="D18" s="1176"/>
      <c r="E18" s="1176"/>
      <c r="F18" s="1176"/>
      <c r="G18" s="1176"/>
      <c r="H18" s="1176"/>
      <c r="I18" s="1176"/>
      <c r="J18" s="1176"/>
      <c r="K18" s="1176"/>
      <c r="L18" s="1176"/>
      <c r="M18" s="1176"/>
      <c r="N18" s="1176"/>
      <c r="O18" s="540"/>
      <c r="P18" s="541"/>
    </row>
    <row r="19" spans="2:21" s="284" customFormat="1" ht="17.25" customHeight="1" thickTop="1" thickBot="1" x14ac:dyDescent="0.3"/>
    <row r="20" spans="2:21" s="292" customFormat="1" ht="49.5" customHeight="1" thickTop="1" thickBot="1" x14ac:dyDescent="0.3">
      <c r="C20" s="1177" t="s">
        <v>291</v>
      </c>
      <c r="D20" s="1178"/>
      <c r="E20" s="1178"/>
      <c r="F20" s="1179"/>
      <c r="G20" s="1180">
        <f>+'7-FINANCIACION'!G19:U19</f>
        <v>0</v>
      </c>
      <c r="H20" s="1181"/>
      <c r="I20" s="1181"/>
      <c r="J20" s="1181"/>
      <c r="K20" s="1181"/>
      <c r="L20" s="1181"/>
      <c r="M20" s="1181"/>
      <c r="N20" s="1182"/>
      <c r="O20" s="542"/>
      <c r="P20" s="308"/>
      <c r="Q20" s="308"/>
      <c r="R20" s="308"/>
      <c r="S20" s="308"/>
      <c r="T20" s="308"/>
      <c r="U20" s="308"/>
    </row>
    <row r="21" spans="2:21" s="292" customFormat="1" ht="15.75" thickTop="1" x14ac:dyDescent="0.25">
      <c r="D21" s="13"/>
      <c r="E21" s="13"/>
      <c r="F21" s="13"/>
      <c r="G21" s="13"/>
      <c r="H21" s="13"/>
      <c r="I21" s="13"/>
      <c r="J21" s="13"/>
      <c r="K21" s="13"/>
      <c r="L21" s="13"/>
      <c r="M21" s="13"/>
      <c r="N21" s="13"/>
      <c r="O21" s="13"/>
      <c r="P21" s="13"/>
    </row>
    <row r="22" spans="2:21" s="284" customFormat="1" x14ac:dyDescent="0.25">
      <c r="C22" s="297"/>
    </row>
    <row r="23" spans="2:21" s="284" customFormat="1" ht="31.5" customHeight="1" x14ac:dyDescent="0.35">
      <c r="B23" s="292"/>
      <c r="C23" s="969" t="s">
        <v>779</v>
      </c>
      <c r="D23" s="969"/>
      <c r="E23" s="969"/>
      <c r="F23" s="969"/>
      <c r="G23" s="969"/>
      <c r="H23" s="969"/>
      <c r="I23" s="969"/>
      <c r="J23" s="969"/>
      <c r="K23" s="969"/>
      <c r="L23" s="969"/>
      <c r="M23" s="969"/>
      <c r="N23" s="969"/>
    </row>
    <row r="24" spans="2:21" s="284" customFormat="1" ht="8.25" customHeight="1" x14ac:dyDescent="0.25">
      <c r="B24" s="292"/>
      <c r="C24" s="292"/>
      <c r="D24" s="292"/>
      <c r="E24" s="292"/>
      <c r="F24" s="292"/>
      <c r="G24" s="292"/>
      <c r="H24" s="292"/>
      <c r="I24" s="292"/>
      <c r="J24" s="292"/>
      <c r="K24" s="292"/>
      <c r="L24" s="292"/>
      <c r="M24" s="292"/>
      <c r="N24" s="292"/>
    </row>
    <row r="25" spans="2:21" s="284" customFormat="1" ht="31.5" customHeight="1" x14ac:dyDescent="0.25">
      <c r="B25" s="292"/>
      <c r="C25" s="1007" t="s">
        <v>780</v>
      </c>
      <c r="D25" s="1007"/>
      <c r="E25" s="1007"/>
      <c r="F25" s="1007"/>
      <c r="G25" s="1007"/>
      <c r="H25" s="1007"/>
      <c r="I25" s="1007"/>
      <c r="J25" s="1007"/>
      <c r="K25" s="1007"/>
      <c r="L25" s="1007"/>
      <c r="M25" s="1007"/>
      <c r="N25" s="1007"/>
    </row>
    <row r="26" spans="2:21" s="284" customFormat="1" ht="31.5" customHeight="1" x14ac:dyDescent="0.25">
      <c r="B26" s="292"/>
      <c r="C26" s="1007" t="s">
        <v>781</v>
      </c>
      <c r="D26" s="1007"/>
      <c r="E26" s="1007"/>
      <c r="F26" s="1007" t="s">
        <v>84</v>
      </c>
      <c r="G26" s="1007"/>
      <c r="H26" s="1007"/>
      <c r="I26" s="1007" t="s">
        <v>110</v>
      </c>
      <c r="J26" s="1007"/>
      <c r="K26" s="1007"/>
      <c r="L26" s="1007" t="s">
        <v>85</v>
      </c>
      <c r="M26" s="1007"/>
      <c r="N26" s="1007"/>
    </row>
    <row r="27" spans="2:21" ht="31.5" customHeight="1" x14ac:dyDescent="0.25">
      <c r="B27" s="217"/>
      <c r="C27" s="1007" t="s">
        <v>82</v>
      </c>
      <c r="D27" s="544">
        <v>1</v>
      </c>
      <c r="E27" s="545"/>
      <c r="F27" s="1166"/>
      <c r="G27" s="1167"/>
      <c r="H27" s="1168"/>
      <c r="I27" s="1166"/>
      <c r="J27" s="1167"/>
      <c r="K27" s="1168"/>
      <c r="L27" s="1166"/>
      <c r="M27" s="1167"/>
      <c r="N27" s="1168"/>
    </row>
    <row r="28" spans="2:21" ht="31.5" customHeight="1" x14ac:dyDescent="0.25">
      <c r="B28" s="217"/>
      <c r="C28" s="1007"/>
      <c r="D28" s="546">
        <v>2</v>
      </c>
      <c r="E28" s="547"/>
      <c r="F28" s="1169"/>
      <c r="G28" s="1170"/>
      <c r="H28" s="1171"/>
      <c r="I28" s="1169"/>
      <c r="J28" s="1170"/>
      <c r="K28" s="1171"/>
      <c r="L28" s="1169"/>
      <c r="M28" s="1170"/>
      <c r="N28" s="1171"/>
    </row>
    <row r="29" spans="2:21" ht="51" customHeight="1" x14ac:dyDescent="0.25">
      <c r="B29" s="217"/>
      <c r="C29" s="442" t="s">
        <v>109</v>
      </c>
      <c r="D29" s="442">
        <v>1</v>
      </c>
      <c r="E29" s="543"/>
      <c r="F29" s="1172"/>
      <c r="G29" s="1173"/>
      <c r="H29" s="1174"/>
      <c r="I29" s="1172"/>
      <c r="J29" s="1173"/>
      <c r="K29" s="1174"/>
      <c r="L29" s="1172"/>
      <c r="M29" s="1173"/>
      <c r="N29" s="1174"/>
    </row>
    <row r="30" spans="2:21" ht="31.5" customHeight="1" x14ac:dyDescent="0.25">
      <c r="B30" s="217"/>
      <c r="C30" s="1007" t="s">
        <v>83</v>
      </c>
      <c r="D30" s="544">
        <v>1</v>
      </c>
      <c r="E30" s="548"/>
      <c r="F30" s="1166"/>
      <c r="G30" s="1167"/>
      <c r="H30" s="1168"/>
      <c r="I30" s="1166"/>
      <c r="J30" s="1167"/>
      <c r="K30" s="1168"/>
      <c r="L30" s="1166"/>
      <c r="M30" s="1167"/>
      <c r="N30" s="1168"/>
    </row>
    <row r="31" spans="2:21" ht="31.5" customHeight="1" x14ac:dyDescent="0.25">
      <c r="B31" s="217"/>
      <c r="C31" s="1007"/>
      <c r="D31" s="549">
        <v>2</v>
      </c>
      <c r="E31" s="550"/>
      <c r="F31" s="1161"/>
      <c r="G31" s="1162"/>
      <c r="H31" s="1163"/>
      <c r="I31" s="1161"/>
      <c r="J31" s="1162"/>
      <c r="K31" s="1163"/>
      <c r="L31" s="1161"/>
      <c r="M31" s="1162"/>
      <c r="N31" s="1163"/>
    </row>
    <row r="32" spans="2:21" ht="31.5" customHeight="1" x14ac:dyDescent="0.25">
      <c r="B32" s="217"/>
      <c r="C32" s="1007"/>
      <c r="D32" s="549">
        <v>3</v>
      </c>
      <c r="E32" s="550"/>
      <c r="F32" s="1161"/>
      <c r="G32" s="1162"/>
      <c r="H32" s="1163"/>
      <c r="I32" s="1161"/>
      <c r="J32" s="1162"/>
      <c r="K32" s="1163"/>
      <c r="L32" s="1161"/>
      <c r="M32" s="1162"/>
      <c r="N32" s="1163"/>
    </row>
    <row r="33" spans="2:14" ht="31.5" customHeight="1" x14ac:dyDescent="0.25">
      <c r="B33" s="217"/>
      <c r="C33" s="1007"/>
      <c r="D33" s="549">
        <v>4</v>
      </c>
      <c r="E33" s="550"/>
      <c r="F33" s="1161"/>
      <c r="G33" s="1162"/>
      <c r="H33" s="1163"/>
      <c r="I33" s="1161"/>
      <c r="J33" s="1162"/>
      <c r="K33" s="1163"/>
      <c r="L33" s="1161"/>
      <c r="M33" s="1162"/>
      <c r="N33" s="1163"/>
    </row>
    <row r="34" spans="2:14" ht="31.5" customHeight="1" x14ac:dyDescent="0.25">
      <c r="B34" s="217"/>
      <c r="C34" s="1007"/>
      <c r="D34" s="546">
        <v>5</v>
      </c>
      <c r="E34" s="551"/>
      <c r="F34" s="1169"/>
      <c r="G34" s="1170"/>
      <c r="H34" s="1171"/>
      <c r="I34" s="1169"/>
      <c r="J34" s="1170"/>
      <c r="K34" s="1171"/>
      <c r="L34" s="1169"/>
      <c r="M34" s="1170"/>
      <c r="N34" s="1171"/>
    </row>
    <row r="35" spans="2:14" ht="31.5" customHeight="1" x14ac:dyDescent="0.25">
      <c r="B35" s="217"/>
      <c r="C35" s="1007" t="s">
        <v>80</v>
      </c>
      <c r="D35" s="544">
        <v>1</v>
      </c>
      <c r="E35" s="545"/>
      <c r="F35" s="1166"/>
      <c r="G35" s="1167"/>
      <c r="H35" s="1168"/>
      <c r="I35" s="1166"/>
      <c r="J35" s="1167"/>
      <c r="K35" s="1168"/>
      <c r="L35" s="1166"/>
      <c r="M35" s="1167"/>
      <c r="N35" s="1168"/>
    </row>
    <row r="36" spans="2:14" ht="31.5" customHeight="1" x14ac:dyDescent="0.25">
      <c r="B36" s="217"/>
      <c r="C36" s="1007"/>
      <c r="D36" s="549">
        <v>2</v>
      </c>
      <c r="E36" s="552"/>
      <c r="F36" s="1161"/>
      <c r="G36" s="1162"/>
      <c r="H36" s="1163"/>
      <c r="I36" s="1161"/>
      <c r="J36" s="1162"/>
      <c r="K36" s="1163"/>
      <c r="L36" s="1161"/>
      <c r="M36" s="1162"/>
      <c r="N36" s="1163"/>
    </row>
    <row r="37" spans="2:14" ht="31.5" customHeight="1" x14ac:dyDescent="0.25">
      <c r="B37" s="217"/>
      <c r="C37" s="1007"/>
      <c r="D37" s="549">
        <v>3</v>
      </c>
      <c r="E37" s="552"/>
      <c r="F37" s="1161"/>
      <c r="G37" s="1162"/>
      <c r="H37" s="1163"/>
      <c r="I37" s="1161"/>
      <c r="J37" s="1162"/>
      <c r="K37" s="1163"/>
      <c r="L37" s="1161"/>
      <c r="M37" s="1162"/>
      <c r="N37" s="1163"/>
    </row>
    <row r="38" spans="2:14" ht="31.5" customHeight="1" x14ac:dyDescent="0.25">
      <c r="B38" s="217"/>
      <c r="C38" s="1007"/>
      <c r="D38" s="549">
        <v>4</v>
      </c>
      <c r="E38" s="552"/>
      <c r="F38" s="1161"/>
      <c r="G38" s="1162"/>
      <c r="H38" s="1163"/>
      <c r="I38" s="1161"/>
      <c r="J38" s="1162"/>
      <c r="K38" s="1163"/>
      <c r="L38" s="1161"/>
      <c r="M38" s="1162"/>
      <c r="N38" s="1163"/>
    </row>
    <row r="39" spans="2:14" ht="31.5" customHeight="1" x14ac:dyDescent="0.25">
      <c r="B39" s="217"/>
      <c r="C39" s="1007"/>
      <c r="D39" s="549">
        <v>5</v>
      </c>
      <c r="E39" s="552"/>
      <c r="F39" s="1161"/>
      <c r="G39" s="1162"/>
      <c r="H39" s="1163"/>
      <c r="I39" s="1161"/>
      <c r="J39" s="1162"/>
      <c r="K39" s="1163"/>
      <c r="L39" s="1161"/>
      <c r="M39" s="1162"/>
      <c r="N39" s="1163"/>
    </row>
    <row r="40" spans="2:14" ht="31.5" customHeight="1" x14ac:dyDescent="0.25">
      <c r="B40" s="217"/>
      <c r="C40" s="1007"/>
      <c r="D40" s="549">
        <v>6</v>
      </c>
      <c r="E40" s="552"/>
      <c r="F40" s="1161"/>
      <c r="G40" s="1162"/>
      <c r="H40" s="1163"/>
      <c r="I40" s="1161"/>
      <c r="J40" s="1162"/>
      <c r="K40" s="1163"/>
      <c r="L40" s="1161"/>
      <c r="M40" s="1162"/>
      <c r="N40" s="1163"/>
    </row>
    <row r="41" spans="2:14" ht="31.5" customHeight="1" x14ac:dyDescent="0.25">
      <c r="B41" s="217"/>
      <c r="C41" s="1007"/>
      <c r="D41" s="549">
        <v>7</v>
      </c>
      <c r="E41" s="552"/>
      <c r="F41" s="1161"/>
      <c r="G41" s="1162"/>
      <c r="H41" s="1163"/>
      <c r="I41" s="1161"/>
      <c r="J41" s="1162"/>
      <c r="K41" s="1163"/>
      <c r="L41" s="1161"/>
      <c r="M41" s="1162"/>
      <c r="N41" s="1163"/>
    </row>
    <row r="42" spans="2:14" ht="31.5" customHeight="1" x14ac:dyDescent="0.25">
      <c r="B42" s="217"/>
      <c r="C42" s="1007"/>
      <c r="D42" s="549">
        <v>8</v>
      </c>
      <c r="E42" s="552"/>
      <c r="F42" s="1161"/>
      <c r="G42" s="1162"/>
      <c r="H42" s="1163"/>
      <c r="I42" s="1161"/>
      <c r="J42" s="1162"/>
      <c r="K42" s="1163"/>
      <c r="L42" s="1161"/>
      <c r="M42" s="1162"/>
      <c r="N42" s="1163"/>
    </row>
    <row r="43" spans="2:14" ht="31.5" customHeight="1" x14ac:dyDescent="0.25">
      <c r="B43" s="217"/>
      <c r="C43" s="1007"/>
      <c r="D43" s="549">
        <v>9</v>
      </c>
      <c r="E43" s="552"/>
      <c r="F43" s="1161"/>
      <c r="G43" s="1162"/>
      <c r="H43" s="1163"/>
      <c r="I43" s="1161"/>
      <c r="J43" s="1162"/>
      <c r="K43" s="1163"/>
      <c r="L43" s="1161"/>
      <c r="M43" s="1162"/>
      <c r="N43" s="1163"/>
    </row>
    <row r="44" spans="2:14" ht="31.5" customHeight="1" x14ac:dyDescent="0.25">
      <c r="B44" s="217"/>
      <c r="C44" s="1007"/>
      <c r="D44" s="549">
        <v>10</v>
      </c>
      <c r="E44" s="552"/>
      <c r="F44" s="1161"/>
      <c r="G44" s="1162"/>
      <c r="H44" s="1163"/>
      <c r="I44" s="1161"/>
      <c r="J44" s="1162"/>
      <c r="K44" s="1163"/>
      <c r="L44" s="1161"/>
      <c r="M44" s="1162"/>
      <c r="N44" s="1163"/>
    </row>
    <row r="45" spans="2:14" ht="31.5" customHeight="1" x14ac:dyDescent="0.3">
      <c r="B45" s="217"/>
      <c r="C45" s="1007"/>
      <c r="D45" s="549">
        <v>11</v>
      </c>
      <c r="E45" s="553"/>
      <c r="F45" s="1161"/>
      <c r="G45" s="1162"/>
      <c r="H45" s="1163"/>
      <c r="I45" s="1165"/>
      <c r="J45" s="1165"/>
      <c r="K45" s="1165"/>
      <c r="L45" s="1165"/>
      <c r="M45" s="1165"/>
      <c r="N45" s="1165"/>
    </row>
    <row r="46" spans="2:14" ht="31.5" customHeight="1" x14ac:dyDescent="0.3">
      <c r="B46" s="217"/>
      <c r="C46" s="1007"/>
      <c r="D46" s="549">
        <v>12</v>
      </c>
      <c r="E46" s="552"/>
      <c r="F46" s="1161"/>
      <c r="G46" s="1162"/>
      <c r="H46" s="1163"/>
      <c r="I46" s="1165"/>
      <c r="J46" s="1165"/>
      <c r="K46" s="1165"/>
      <c r="L46" s="1165"/>
      <c r="M46" s="1165"/>
      <c r="N46" s="1165"/>
    </row>
    <row r="47" spans="2:14" ht="31.5" customHeight="1" x14ac:dyDescent="0.3">
      <c r="B47" s="217"/>
      <c r="C47" s="1007"/>
      <c r="D47" s="549">
        <v>13</v>
      </c>
      <c r="E47" s="552"/>
      <c r="F47" s="1161"/>
      <c r="G47" s="1162"/>
      <c r="H47" s="1163"/>
      <c r="I47" s="1165"/>
      <c r="J47" s="1165"/>
      <c r="K47" s="1165"/>
      <c r="L47" s="1165"/>
      <c r="M47" s="1165"/>
      <c r="N47" s="1165"/>
    </row>
    <row r="48" spans="2:14" ht="31.5" customHeight="1" x14ac:dyDescent="0.3">
      <c r="B48" s="217"/>
      <c r="C48" s="1007"/>
      <c r="D48" s="549">
        <v>14</v>
      </c>
      <c r="E48" s="552"/>
      <c r="F48" s="1161"/>
      <c r="G48" s="1162"/>
      <c r="H48" s="1163"/>
      <c r="I48" s="1165"/>
      <c r="J48" s="1165"/>
      <c r="K48" s="1165"/>
      <c r="L48" s="1165"/>
      <c r="M48" s="1165"/>
      <c r="N48" s="1165"/>
    </row>
    <row r="49" spans="2:14" ht="31.5" customHeight="1" x14ac:dyDescent="0.3">
      <c r="B49" s="217"/>
      <c r="C49" s="1007"/>
      <c r="D49" s="549">
        <v>15</v>
      </c>
      <c r="E49" s="552"/>
      <c r="F49" s="1161"/>
      <c r="G49" s="1162"/>
      <c r="H49" s="1163"/>
      <c r="I49" s="1165"/>
      <c r="J49" s="1165"/>
      <c r="K49" s="1165"/>
      <c r="L49" s="1165"/>
      <c r="M49" s="1165"/>
      <c r="N49" s="1165"/>
    </row>
    <row r="50" spans="2:14" ht="31.5" customHeight="1" x14ac:dyDescent="0.3">
      <c r="B50" s="217"/>
      <c r="C50" s="1007"/>
      <c r="D50" s="549">
        <v>16</v>
      </c>
      <c r="E50" s="552"/>
      <c r="F50" s="1165"/>
      <c r="G50" s="1165"/>
      <c r="H50" s="1165"/>
      <c r="I50" s="1165"/>
      <c r="J50" s="1165"/>
      <c r="K50" s="1165"/>
      <c r="L50" s="1165"/>
      <c r="M50" s="1165"/>
      <c r="N50" s="1165"/>
    </row>
    <row r="51" spans="2:14" ht="31.5" customHeight="1" x14ac:dyDescent="0.3">
      <c r="B51" s="217"/>
      <c r="C51" s="1007"/>
      <c r="D51" s="549">
        <v>17</v>
      </c>
      <c r="E51" s="552"/>
      <c r="F51" s="1165"/>
      <c r="G51" s="1165"/>
      <c r="H51" s="1165"/>
      <c r="I51" s="1165"/>
      <c r="J51" s="1165"/>
      <c r="K51" s="1165"/>
      <c r="L51" s="1165"/>
      <c r="M51" s="1165"/>
      <c r="N51" s="1165"/>
    </row>
    <row r="52" spans="2:14" ht="31.5" customHeight="1" x14ac:dyDescent="0.3">
      <c r="B52" s="217"/>
      <c r="C52" s="1007"/>
      <c r="D52" s="546">
        <v>18</v>
      </c>
      <c r="E52" s="547"/>
      <c r="F52" s="1164"/>
      <c r="G52" s="1164"/>
      <c r="H52" s="1164"/>
      <c r="I52" s="1164"/>
      <c r="J52" s="1164"/>
      <c r="K52" s="1164"/>
      <c r="L52" s="1164"/>
      <c r="M52" s="1164"/>
      <c r="N52" s="1164"/>
    </row>
    <row r="53" spans="2:14" x14ac:dyDescent="0.25">
      <c r="B53" s="273" t="s">
        <v>81</v>
      </c>
    </row>
    <row r="55" spans="2:14" x14ac:dyDescent="0.25">
      <c r="C55" s="221"/>
    </row>
  </sheetData>
  <customSheetViews>
    <customSheetView guid="{5E50F9FD-F004-4720-80B6-C9BC38A9EF11}" scale="80">
      <selection activeCell="E15" sqref="E15"/>
      <pageMargins left="0.7" right="0.7" top="0.75" bottom="0.75" header="0.3" footer="0.3"/>
      <pageSetup paperSize="9" orientation="portrait" horizontalDpi="300" verticalDpi="300" r:id="rId1"/>
    </customSheetView>
    <customSheetView guid="{1C0C6AD9-F7CB-499C-AE2C-0DCA53FA4E92}" scale="80">
      <selection activeCell="E15" sqref="E15"/>
      <pageMargins left="0.7" right="0.7" top="0.75" bottom="0.75" header="0.3" footer="0.3"/>
      <pageSetup paperSize="9" orientation="portrait" horizontalDpi="300" verticalDpi="300" r:id="rId2"/>
    </customSheetView>
  </customSheetViews>
  <mergeCells count="91">
    <mergeCell ref="L40:N40"/>
    <mergeCell ref="L41:N41"/>
    <mergeCell ref="L42:N42"/>
    <mergeCell ref="L43:N43"/>
    <mergeCell ref="L44:N44"/>
    <mergeCell ref="I43:K43"/>
    <mergeCell ref="I44:K44"/>
    <mergeCell ref="L27:N27"/>
    <mergeCell ref="L28:N28"/>
    <mergeCell ref="L29:N29"/>
    <mergeCell ref="L30:N30"/>
    <mergeCell ref="L31:N31"/>
    <mergeCell ref="L32:N32"/>
    <mergeCell ref="L33:N33"/>
    <mergeCell ref="L34:N34"/>
    <mergeCell ref="L35:N35"/>
    <mergeCell ref="L36:N36"/>
    <mergeCell ref="L37:N37"/>
    <mergeCell ref="L38:N38"/>
    <mergeCell ref="L39:N39"/>
    <mergeCell ref="I38:K38"/>
    <mergeCell ref="I39:K39"/>
    <mergeCell ref="I40:K40"/>
    <mergeCell ref="I41:K41"/>
    <mergeCell ref="I42:K42"/>
    <mergeCell ref="F41:H41"/>
    <mergeCell ref="F42:H42"/>
    <mergeCell ref="F39:H39"/>
    <mergeCell ref="F40:H40"/>
    <mergeCell ref="F43:H43"/>
    <mergeCell ref="F44:H44"/>
    <mergeCell ref="I27:K27"/>
    <mergeCell ref="I28:K28"/>
    <mergeCell ref="I29:K29"/>
    <mergeCell ref="I30:K30"/>
    <mergeCell ref="I31:K31"/>
    <mergeCell ref="I32:K32"/>
    <mergeCell ref="I33:K33"/>
    <mergeCell ref="I34:K34"/>
    <mergeCell ref="I35:K35"/>
    <mergeCell ref="I36:K36"/>
    <mergeCell ref="I37:K37"/>
    <mergeCell ref="F36:H36"/>
    <mergeCell ref="F37:H37"/>
    <mergeCell ref="F38:H38"/>
    <mergeCell ref="F32:H32"/>
    <mergeCell ref="F33:H33"/>
    <mergeCell ref="F34:H34"/>
    <mergeCell ref="F35:H35"/>
    <mergeCell ref="D13:N13"/>
    <mergeCell ref="C18:N18"/>
    <mergeCell ref="C20:F20"/>
    <mergeCell ref="G20:N20"/>
    <mergeCell ref="C27:C28"/>
    <mergeCell ref="C30:C34"/>
    <mergeCell ref="C25:N25"/>
    <mergeCell ref="C26:E26"/>
    <mergeCell ref="F26:H26"/>
    <mergeCell ref="I26:K26"/>
    <mergeCell ref="L26:N26"/>
    <mergeCell ref="C23:N23"/>
    <mergeCell ref="F27:H27"/>
    <mergeCell ref="F28:H28"/>
    <mergeCell ref="F29:H29"/>
    <mergeCell ref="F30:H30"/>
    <mergeCell ref="F31:H31"/>
    <mergeCell ref="L50:N50"/>
    <mergeCell ref="I45:K45"/>
    <mergeCell ref="L45:N45"/>
    <mergeCell ref="I46:K46"/>
    <mergeCell ref="L46:N46"/>
    <mergeCell ref="I47:K47"/>
    <mergeCell ref="L47:N47"/>
    <mergeCell ref="I48:K48"/>
    <mergeCell ref="I49:K49"/>
    <mergeCell ref="F45:H45"/>
    <mergeCell ref="C35:C52"/>
    <mergeCell ref="I52:K52"/>
    <mergeCell ref="L52:N52"/>
    <mergeCell ref="F52:H52"/>
    <mergeCell ref="F46:H46"/>
    <mergeCell ref="F47:H47"/>
    <mergeCell ref="F48:H48"/>
    <mergeCell ref="F49:H49"/>
    <mergeCell ref="F50:H50"/>
    <mergeCell ref="F51:H51"/>
    <mergeCell ref="I50:K50"/>
    <mergeCell ref="I51:K51"/>
    <mergeCell ref="L51:N51"/>
    <mergeCell ref="L48:N48"/>
    <mergeCell ref="L49:N49"/>
  </mergeCells>
  <pageMargins left="0.70866141732283472" right="0.70866141732283472" top="0.74803149606299213" bottom="0.74803149606299213" header="0.31496062992125984" footer="0.31496062992125984"/>
  <pageSetup scale="43" orientation="portrait" horizontalDpi="300" verticalDpi="300" r:id="rId3"/>
  <drawing r:id="rId4"/>
  <legacy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sheetPr>
  <dimension ref="B1:U47"/>
  <sheetViews>
    <sheetView topLeftCell="A19" zoomScaleNormal="100" workbookViewId="0">
      <selection activeCell="F32" sqref="F32"/>
    </sheetView>
  </sheetViews>
  <sheetFormatPr baseColWidth="10" defaultColWidth="11.42578125" defaultRowHeight="15" x14ac:dyDescent="0.25"/>
  <cols>
    <col min="1" max="1" width="12.5703125" style="204" customWidth="1"/>
    <col min="2" max="2" width="6.5703125" style="204" customWidth="1"/>
    <col min="3" max="3" width="25.7109375" style="204" customWidth="1"/>
    <col min="4" max="5" width="10" style="204" customWidth="1"/>
    <col min="6" max="15" width="10.140625" style="204" customWidth="1"/>
    <col min="16" max="16" width="7.85546875" style="204" customWidth="1"/>
    <col min="17" max="17" width="21.28515625" style="204" customWidth="1"/>
    <col min="18" max="18" width="12.42578125" style="204" customWidth="1"/>
    <col min="19" max="16384" width="11.42578125" style="204"/>
  </cols>
  <sheetData>
    <row r="1" spans="2:15" s="284" customFormat="1" ht="15.75" thickBot="1" x14ac:dyDescent="0.3">
      <c r="B1" s="306"/>
      <c r="C1" s="306"/>
      <c r="D1" s="306"/>
      <c r="E1" s="306"/>
      <c r="F1" s="306"/>
      <c r="G1" s="306"/>
      <c r="H1" s="306"/>
      <c r="I1" s="306"/>
      <c r="J1" s="306"/>
      <c r="K1" s="306"/>
      <c r="L1" s="306"/>
      <c r="M1" s="306"/>
      <c r="N1" s="306"/>
      <c r="O1" s="306"/>
    </row>
    <row r="2" spans="2:15" s="288" customFormat="1" ht="15.75" thickTop="1" x14ac:dyDescent="0.25">
      <c r="B2" s="289"/>
      <c r="O2" s="290"/>
    </row>
    <row r="3" spans="2:15" s="288" customFormat="1" x14ac:dyDescent="0.25">
      <c r="B3" s="289"/>
      <c r="O3" s="290"/>
    </row>
    <row r="4" spans="2:15" s="288" customFormat="1" x14ac:dyDescent="0.25">
      <c r="B4" s="289"/>
      <c r="O4" s="290"/>
    </row>
    <row r="5" spans="2:15" s="288" customFormat="1" x14ac:dyDescent="0.25">
      <c r="B5" s="289"/>
      <c r="O5" s="290"/>
    </row>
    <row r="6" spans="2:15" s="288" customFormat="1" x14ac:dyDescent="0.25">
      <c r="B6" s="289"/>
      <c r="O6" s="290"/>
    </row>
    <row r="7" spans="2:15" s="288" customFormat="1" x14ac:dyDescent="0.25">
      <c r="B7" s="289"/>
      <c r="O7" s="290"/>
    </row>
    <row r="8" spans="2:15" s="288" customFormat="1" x14ac:dyDescent="0.25">
      <c r="B8" s="289"/>
      <c r="O8" s="290"/>
    </row>
    <row r="9" spans="2:15" s="288" customFormat="1" x14ac:dyDescent="0.25">
      <c r="B9" s="289"/>
      <c r="O9" s="290"/>
    </row>
    <row r="10" spans="2:15" s="288" customFormat="1" x14ac:dyDescent="0.25">
      <c r="B10" s="289"/>
      <c r="O10" s="290"/>
    </row>
    <row r="11" spans="2:15" s="288" customFormat="1" x14ac:dyDescent="0.25">
      <c r="B11" s="289"/>
      <c r="O11" s="290"/>
    </row>
    <row r="12" spans="2:15" s="288" customFormat="1" x14ac:dyDescent="0.25">
      <c r="B12" s="289"/>
      <c r="C12" s="1122"/>
      <c r="D12" s="1122"/>
      <c r="E12" s="1122"/>
      <c r="F12" s="1122"/>
      <c r="G12" s="1122"/>
      <c r="H12" s="1122"/>
      <c r="I12" s="1122"/>
      <c r="J12" s="1122"/>
      <c r="K12" s="1122"/>
      <c r="L12" s="1122"/>
      <c r="M12" s="1122"/>
      <c r="N12" s="1122"/>
      <c r="O12" s="1123"/>
    </row>
    <row r="13" spans="2:15" s="284" customFormat="1" ht="15.75" thickBot="1" x14ac:dyDescent="0.3">
      <c r="B13" s="305"/>
      <c r="C13" s="306"/>
      <c r="D13" s="306"/>
      <c r="E13" s="306"/>
      <c r="F13" s="306"/>
      <c r="G13" s="306"/>
      <c r="H13" s="306"/>
      <c r="I13" s="306"/>
      <c r="J13" s="306"/>
      <c r="K13" s="306"/>
      <c r="L13" s="306"/>
      <c r="M13" s="306"/>
      <c r="N13" s="306"/>
      <c r="O13" s="307"/>
    </row>
    <row r="14" spans="2:15" s="284" customFormat="1" ht="15.75" thickTop="1" x14ac:dyDescent="0.25">
      <c r="B14" s="288"/>
      <c r="C14" s="288"/>
      <c r="D14" s="288"/>
      <c r="E14" s="288"/>
      <c r="F14" s="288"/>
      <c r="G14" s="288"/>
      <c r="H14" s="288"/>
      <c r="I14" s="288"/>
      <c r="J14" s="288"/>
      <c r="K14" s="288"/>
      <c r="L14" s="288"/>
      <c r="M14" s="288"/>
      <c r="N14" s="288"/>
      <c r="O14" s="288"/>
    </row>
    <row r="15" spans="2:15" s="284" customFormat="1" x14ac:dyDescent="0.25">
      <c r="B15" s="288"/>
      <c r="C15" s="288"/>
      <c r="D15" s="288"/>
      <c r="E15" s="288"/>
      <c r="F15" s="288"/>
      <c r="G15" s="288"/>
      <c r="H15" s="288"/>
      <c r="I15" s="288"/>
      <c r="J15" s="288"/>
      <c r="K15" s="288"/>
      <c r="L15" s="288"/>
      <c r="M15" s="288"/>
      <c r="N15" s="288"/>
      <c r="O15" s="288"/>
    </row>
    <row r="16" spans="2:15" s="292" customFormat="1" ht="15.75" thickBot="1" x14ac:dyDescent="0.3">
      <c r="C16" s="13"/>
      <c r="D16" s="297"/>
      <c r="E16" s="13"/>
      <c r="F16" s="13"/>
      <c r="G16" s="13"/>
      <c r="H16" s="13"/>
      <c r="I16" s="13"/>
      <c r="J16" s="13"/>
      <c r="K16" s="13"/>
      <c r="L16" s="13"/>
      <c r="M16" s="13"/>
      <c r="N16" s="13"/>
      <c r="O16" s="13"/>
    </row>
    <row r="17" spans="2:21" s="292" customFormat="1" ht="58.5" customHeight="1" thickTop="1" thickBot="1" x14ac:dyDescent="0.3">
      <c r="B17" s="1186" t="s">
        <v>782</v>
      </c>
      <c r="C17" s="1187"/>
      <c r="D17" s="1187"/>
      <c r="E17" s="1187"/>
      <c r="F17" s="1187"/>
      <c r="G17" s="1187"/>
      <c r="H17" s="1187"/>
      <c r="I17" s="1187"/>
      <c r="J17" s="1187"/>
      <c r="K17" s="1187"/>
      <c r="L17" s="1187"/>
      <c r="M17" s="1187"/>
      <c r="N17" s="1187"/>
      <c r="O17" s="1188"/>
    </row>
    <row r="18" spans="2:21" s="284" customFormat="1" ht="17.25" customHeight="1" thickTop="1" thickBot="1" x14ac:dyDescent="0.3"/>
    <row r="19" spans="2:21" s="292" customFormat="1" ht="39.75" customHeight="1" thickTop="1" thickBot="1" x14ac:dyDescent="0.3">
      <c r="B19" s="866" t="s">
        <v>291</v>
      </c>
      <c r="C19" s="867"/>
      <c r="D19" s="867"/>
      <c r="E19" s="1180">
        <f>+'8-MARCO LOGICO'!E20:S20</f>
        <v>0</v>
      </c>
      <c r="F19" s="1181"/>
      <c r="G19" s="1181"/>
      <c r="H19" s="1181"/>
      <c r="I19" s="1181"/>
      <c r="J19" s="1181"/>
      <c r="K19" s="1181"/>
      <c r="L19" s="1181"/>
      <c r="M19" s="1181"/>
      <c r="N19" s="1181"/>
      <c r="O19" s="1182"/>
      <c r="P19" s="308"/>
      <c r="Q19" s="308"/>
      <c r="R19" s="308"/>
      <c r="S19" s="308"/>
      <c r="T19" s="308"/>
      <c r="U19" s="308"/>
    </row>
    <row r="20" spans="2:21" s="292" customFormat="1" ht="15.75" thickTop="1" x14ac:dyDescent="0.25">
      <c r="C20" s="13"/>
      <c r="D20" s="13"/>
      <c r="E20" s="13"/>
      <c r="F20" s="13"/>
      <c r="G20" s="13"/>
      <c r="H20" s="13"/>
      <c r="I20" s="13"/>
      <c r="J20" s="13"/>
      <c r="K20" s="13"/>
      <c r="L20" s="13"/>
      <c r="M20" s="13"/>
      <c r="N20" s="13"/>
      <c r="O20" s="13"/>
    </row>
    <row r="21" spans="2:21" s="284" customFormat="1" x14ac:dyDescent="0.25">
      <c r="B21" s="297"/>
    </row>
    <row r="22" spans="2:21" s="284" customFormat="1" ht="18" x14ac:dyDescent="0.25">
      <c r="B22" s="728" t="s">
        <v>784</v>
      </c>
      <c r="C22" s="728"/>
      <c r="D22" s="728"/>
      <c r="E22" s="728"/>
      <c r="F22" s="728"/>
      <c r="G22" s="728"/>
      <c r="H22" s="728"/>
      <c r="I22" s="728"/>
      <c r="J22" s="728"/>
      <c r="K22" s="728"/>
      <c r="L22" s="728"/>
      <c r="M22" s="728"/>
      <c r="N22" s="728"/>
      <c r="O22" s="728"/>
      <c r="P22" s="6"/>
      <c r="Q22" s="6"/>
      <c r="R22" s="6"/>
    </row>
    <row r="23" spans="2:21" s="284" customFormat="1" x14ac:dyDescent="0.25">
      <c r="B23" s="292"/>
      <c r="C23" s="292"/>
      <c r="D23" s="292"/>
      <c r="E23" s="292"/>
      <c r="F23" s="292"/>
      <c r="G23" s="292"/>
      <c r="H23" s="292"/>
      <c r="I23" s="292"/>
      <c r="J23" s="292"/>
      <c r="K23" s="292"/>
      <c r="L23" s="292"/>
      <c r="M23" s="292"/>
    </row>
    <row r="24" spans="2:21" s="284" customFormat="1" ht="24.75" customHeight="1" x14ac:dyDescent="0.25">
      <c r="B24" s="1184" t="s">
        <v>113</v>
      </c>
      <c r="C24" s="1184" t="s">
        <v>181</v>
      </c>
      <c r="D24" s="1183" t="s">
        <v>605</v>
      </c>
      <c r="E24" s="1183"/>
      <c r="F24" s="1183"/>
      <c r="G24" s="1183"/>
      <c r="H24" s="1183"/>
      <c r="I24" s="1183"/>
      <c r="J24" s="1183"/>
      <c r="K24" s="1183"/>
      <c r="L24" s="1183"/>
      <c r="M24" s="1183"/>
      <c r="N24" s="1183"/>
      <c r="O24" s="1183"/>
      <c r="P24" s="1184" t="s">
        <v>23</v>
      </c>
      <c r="Q24" s="1184"/>
    </row>
    <row r="25" spans="2:21" s="284" customFormat="1" ht="30" x14ac:dyDescent="0.25">
      <c r="B25" s="1184"/>
      <c r="C25" s="1184"/>
      <c r="D25" s="326" t="s">
        <v>785</v>
      </c>
      <c r="E25" s="326" t="s">
        <v>786</v>
      </c>
      <c r="F25" s="326" t="s">
        <v>787</v>
      </c>
      <c r="G25" s="326" t="s">
        <v>788</v>
      </c>
      <c r="H25" s="326" t="s">
        <v>789</v>
      </c>
      <c r="I25" s="326" t="s">
        <v>790</v>
      </c>
      <c r="J25" s="326" t="s">
        <v>791</v>
      </c>
      <c r="K25" s="326" t="s">
        <v>792</v>
      </c>
      <c r="L25" s="326" t="s">
        <v>793</v>
      </c>
      <c r="M25" s="326" t="s">
        <v>794</v>
      </c>
      <c r="N25" s="326" t="s">
        <v>795</v>
      </c>
      <c r="O25" s="326" t="s">
        <v>796</v>
      </c>
      <c r="P25" s="1184"/>
      <c r="Q25" s="1184"/>
    </row>
    <row r="26" spans="2:21" ht="21" customHeight="1" x14ac:dyDescent="0.25">
      <c r="B26" s="446">
        <v>1</v>
      </c>
      <c r="C26" s="327">
        <f>+'8-MARCO LOGICO'!E35</f>
        <v>0</v>
      </c>
      <c r="D26" s="328"/>
      <c r="E26" s="328"/>
      <c r="F26" s="328"/>
      <c r="G26" s="328"/>
      <c r="H26" s="325"/>
      <c r="I26" s="325"/>
      <c r="J26" s="325"/>
      <c r="K26" s="325"/>
      <c r="L26" s="325"/>
      <c r="M26" s="325"/>
      <c r="N26" s="325"/>
      <c r="O26" s="325"/>
      <c r="P26" s="1185"/>
      <c r="Q26" s="1185"/>
    </row>
    <row r="27" spans="2:21" ht="21" customHeight="1" x14ac:dyDescent="0.25">
      <c r="B27" s="446">
        <v>2</v>
      </c>
      <c r="C27" s="327">
        <f>+'8-MARCO LOGICO'!E36</f>
        <v>0</v>
      </c>
      <c r="D27" s="325"/>
      <c r="E27" s="325"/>
      <c r="F27" s="328"/>
      <c r="G27" s="328"/>
      <c r="H27" s="325"/>
      <c r="I27" s="325"/>
      <c r="J27" s="325"/>
      <c r="K27" s="325"/>
      <c r="L27" s="325"/>
      <c r="M27" s="325"/>
      <c r="N27" s="325"/>
      <c r="O27" s="325"/>
      <c r="P27" s="1185"/>
      <c r="Q27" s="1185"/>
    </row>
    <row r="28" spans="2:21" ht="21" customHeight="1" x14ac:dyDescent="0.25">
      <c r="B28" s="446">
        <v>3</v>
      </c>
      <c r="C28" s="327">
        <f>+'8-MARCO LOGICO'!E37</f>
        <v>0</v>
      </c>
      <c r="D28" s="325"/>
      <c r="E28" s="325"/>
      <c r="F28" s="328"/>
      <c r="G28" s="328"/>
      <c r="H28" s="325"/>
      <c r="I28" s="325"/>
      <c r="J28" s="325"/>
      <c r="K28" s="325"/>
      <c r="L28" s="325"/>
      <c r="M28" s="325"/>
      <c r="N28" s="325"/>
      <c r="O28" s="325"/>
      <c r="P28" s="1185"/>
      <c r="Q28" s="1185"/>
    </row>
    <row r="29" spans="2:21" ht="21" customHeight="1" x14ac:dyDescent="0.25">
      <c r="B29" s="446">
        <v>4</v>
      </c>
      <c r="C29" s="327">
        <f>+'8-MARCO LOGICO'!E38</f>
        <v>0</v>
      </c>
      <c r="D29" s="325"/>
      <c r="E29" s="325"/>
      <c r="F29" s="328"/>
      <c r="G29" s="328"/>
      <c r="H29" s="325"/>
      <c r="I29" s="325"/>
      <c r="J29" s="325"/>
      <c r="K29" s="325"/>
      <c r="L29" s="325"/>
      <c r="M29" s="325"/>
      <c r="N29" s="325"/>
      <c r="O29" s="325"/>
      <c r="P29" s="1185"/>
      <c r="Q29" s="1185"/>
    </row>
    <row r="30" spans="2:21" ht="21" customHeight="1" x14ac:dyDescent="0.25">
      <c r="B30" s="446">
        <v>5</v>
      </c>
      <c r="C30" s="327">
        <f>+'8-MARCO LOGICO'!E39</f>
        <v>0</v>
      </c>
      <c r="D30" s="325"/>
      <c r="E30" s="325"/>
      <c r="F30" s="328"/>
      <c r="G30" s="328"/>
      <c r="H30" s="325"/>
      <c r="I30" s="325"/>
      <c r="J30" s="325"/>
      <c r="K30" s="325"/>
      <c r="L30" s="325"/>
      <c r="M30" s="325"/>
      <c r="N30" s="325"/>
      <c r="O30" s="325"/>
      <c r="P30" s="1185"/>
      <c r="Q30" s="1185"/>
    </row>
    <row r="31" spans="2:21" ht="21" customHeight="1" x14ac:dyDescent="0.25">
      <c r="B31" s="446">
        <v>6</v>
      </c>
      <c r="C31" s="327">
        <f>+'8-MARCO LOGICO'!E40</f>
        <v>0</v>
      </c>
      <c r="D31" s="325"/>
      <c r="E31" s="325"/>
      <c r="F31" s="328"/>
      <c r="G31" s="328"/>
      <c r="H31" s="325"/>
      <c r="I31" s="325"/>
      <c r="J31" s="325"/>
      <c r="K31" s="325"/>
      <c r="L31" s="325"/>
      <c r="M31" s="325"/>
      <c r="N31" s="325"/>
      <c r="O31" s="325"/>
      <c r="P31" s="1185"/>
      <c r="Q31" s="1185"/>
    </row>
    <row r="32" spans="2:21" ht="21" customHeight="1" x14ac:dyDescent="0.25">
      <c r="B32" s="446">
        <v>7</v>
      </c>
      <c r="C32" s="327">
        <f>+'8-MARCO LOGICO'!E41</f>
        <v>0</v>
      </c>
      <c r="D32" s="325"/>
      <c r="E32" s="325"/>
      <c r="F32" s="328"/>
      <c r="G32" s="328"/>
      <c r="H32" s="325"/>
      <c r="I32" s="325"/>
      <c r="J32" s="325"/>
      <c r="K32" s="325"/>
      <c r="L32" s="325"/>
      <c r="M32" s="325"/>
      <c r="N32" s="325"/>
      <c r="O32" s="325"/>
      <c r="P32" s="1185"/>
      <c r="Q32" s="1185"/>
    </row>
    <row r="33" spans="2:17" ht="21" customHeight="1" x14ac:dyDescent="0.25">
      <c r="B33" s="446">
        <v>8</v>
      </c>
      <c r="C33" s="327">
        <f>+'8-MARCO LOGICO'!E42</f>
        <v>0</v>
      </c>
      <c r="D33" s="325"/>
      <c r="E33" s="325"/>
      <c r="F33" s="328"/>
      <c r="G33" s="328"/>
      <c r="H33" s="325"/>
      <c r="I33" s="325"/>
      <c r="J33" s="325"/>
      <c r="K33" s="325"/>
      <c r="L33" s="325"/>
      <c r="M33" s="325"/>
      <c r="N33" s="325"/>
      <c r="O33" s="325"/>
      <c r="P33" s="1185"/>
      <c r="Q33" s="1185"/>
    </row>
    <row r="34" spans="2:17" ht="21" customHeight="1" x14ac:dyDescent="0.25">
      <c r="B34" s="446">
        <v>9</v>
      </c>
      <c r="C34" s="327">
        <f>+'8-MARCO LOGICO'!E43</f>
        <v>0</v>
      </c>
      <c r="D34" s="325"/>
      <c r="E34" s="325"/>
      <c r="F34" s="328"/>
      <c r="G34" s="328"/>
      <c r="H34" s="325"/>
      <c r="I34" s="325"/>
      <c r="J34" s="325"/>
      <c r="K34" s="325"/>
      <c r="L34" s="325"/>
      <c r="M34" s="325"/>
      <c r="N34" s="325"/>
      <c r="O34" s="325"/>
      <c r="P34" s="1185"/>
      <c r="Q34" s="1185"/>
    </row>
    <row r="35" spans="2:17" ht="21" customHeight="1" x14ac:dyDescent="0.25">
      <c r="B35" s="446">
        <v>10</v>
      </c>
      <c r="C35" s="327">
        <f>+'8-MARCO LOGICO'!E44</f>
        <v>0</v>
      </c>
      <c r="D35" s="325"/>
      <c r="E35" s="325"/>
      <c r="F35" s="328"/>
      <c r="G35" s="328"/>
      <c r="H35" s="325"/>
      <c r="I35" s="325"/>
      <c r="J35" s="325"/>
      <c r="K35" s="325"/>
      <c r="L35" s="325"/>
      <c r="M35" s="325"/>
      <c r="N35" s="325"/>
      <c r="O35" s="325"/>
      <c r="P35" s="1185"/>
      <c r="Q35" s="1185"/>
    </row>
    <row r="36" spans="2:17" ht="21" customHeight="1" x14ac:dyDescent="0.25">
      <c r="B36" s="446">
        <v>11</v>
      </c>
      <c r="C36" s="327">
        <f>+'8-MARCO LOGICO'!E45</f>
        <v>0</v>
      </c>
      <c r="D36" s="325"/>
      <c r="E36" s="325"/>
      <c r="F36" s="328"/>
      <c r="G36" s="328"/>
      <c r="H36" s="325"/>
      <c r="I36" s="325"/>
      <c r="J36" s="325"/>
      <c r="K36" s="325"/>
      <c r="L36" s="325"/>
      <c r="M36" s="325"/>
      <c r="N36" s="325"/>
      <c r="O36" s="325"/>
      <c r="P36" s="1185"/>
      <c r="Q36" s="1185"/>
    </row>
    <row r="37" spans="2:17" ht="21" customHeight="1" x14ac:dyDescent="0.25">
      <c r="B37" s="446">
        <v>12</v>
      </c>
      <c r="C37" s="327">
        <f>+'8-MARCO LOGICO'!E46</f>
        <v>0</v>
      </c>
      <c r="D37" s="325"/>
      <c r="E37" s="325"/>
      <c r="F37" s="328"/>
      <c r="G37" s="328"/>
      <c r="H37" s="325"/>
      <c r="I37" s="325"/>
      <c r="J37" s="325"/>
      <c r="K37" s="325"/>
      <c r="L37" s="325"/>
      <c r="M37" s="325"/>
      <c r="N37" s="325"/>
      <c r="O37" s="325"/>
      <c r="P37" s="1185"/>
      <c r="Q37" s="1185"/>
    </row>
    <row r="38" spans="2:17" ht="21" customHeight="1" x14ac:dyDescent="0.25">
      <c r="B38" s="446">
        <v>13</v>
      </c>
      <c r="C38" s="327">
        <f>+'8-MARCO LOGICO'!E47</f>
        <v>0</v>
      </c>
      <c r="D38" s="325"/>
      <c r="E38" s="325"/>
      <c r="F38" s="325"/>
      <c r="G38" s="325"/>
      <c r="H38" s="328"/>
      <c r="I38" s="328"/>
      <c r="J38" s="325"/>
      <c r="K38" s="325"/>
      <c r="L38" s="325"/>
      <c r="M38" s="325"/>
      <c r="N38" s="325"/>
      <c r="O38" s="325"/>
      <c r="P38" s="1185"/>
      <c r="Q38" s="1185"/>
    </row>
    <row r="39" spans="2:17" ht="21" customHeight="1" x14ac:dyDescent="0.25">
      <c r="B39" s="446">
        <v>14</v>
      </c>
      <c r="C39" s="327">
        <f>+'8-MARCO LOGICO'!E48</f>
        <v>0</v>
      </c>
      <c r="D39" s="325"/>
      <c r="E39" s="325"/>
      <c r="F39" s="325"/>
      <c r="G39" s="325"/>
      <c r="H39" s="325"/>
      <c r="I39" s="325"/>
      <c r="J39" s="325"/>
      <c r="K39" s="325"/>
      <c r="L39" s="325"/>
      <c r="M39" s="325"/>
      <c r="N39" s="328"/>
      <c r="O39" s="328"/>
      <c r="P39" s="1185"/>
      <c r="Q39" s="1185"/>
    </row>
    <row r="40" spans="2:17" ht="21" customHeight="1" x14ac:dyDescent="0.25">
      <c r="B40" s="446">
        <v>15</v>
      </c>
      <c r="C40" s="327">
        <f>+'8-MARCO LOGICO'!E49</f>
        <v>0</v>
      </c>
      <c r="D40" s="325"/>
      <c r="E40" s="325"/>
      <c r="F40" s="328"/>
      <c r="G40" s="328"/>
      <c r="H40" s="325"/>
      <c r="I40" s="325"/>
      <c r="J40" s="325"/>
      <c r="K40" s="325"/>
      <c r="L40" s="325"/>
      <c r="M40" s="325"/>
      <c r="N40" s="325"/>
      <c r="O40" s="325"/>
      <c r="P40" s="1185"/>
      <c r="Q40" s="1185"/>
    </row>
    <row r="41" spans="2:17" ht="21" customHeight="1" x14ac:dyDescent="0.25">
      <c r="B41" s="446">
        <v>16</v>
      </c>
      <c r="C41" s="327">
        <f>+'8-MARCO LOGICO'!E50</f>
        <v>0</v>
      </c>
      <c r="D41" s="325"/>
      <c r="E41" s="328"/>
      <c r="F41" s="328"/>
      <c r="G41" s="325"/>
      <c r="H41" s="325"/>
      <c r="I41" s="325"/>
      <c r="J41" s="325"/>
      <c r="K41" s="325"/>
      <c r="L41" s="325"/>
      <c r="M41" s="325"/>
      <c r="N41" s="325"/>
      <c r="O41" s="325"/>
      <c r="P41" s="1185"/>
      <c r="Q41" s="1185"/>
    </row>
    <row r="42" spans="2:17" ht="21" customHeight="1" x14ac:dyDescent="0.25">
      <c r="B42" s="446">
        <v>17</v>
      </c>
      <c r="C42" s="327">
        <f>+'8-MARCO LOGICO'!E51</f>
        <v>0</v>
      </c>
      <c r="D42" s="325"/>
      <c r="E42" s="328"/>
      <c r="F42" s="328"/>
      <c r="G42" s="325"/>
      <c r="H42" s="325"/>
      <c r="I42" s="325"/>
      <c r="J42" s="325"/>
      <c r="K42" s="325"/>
      <c r="L42" s="325"/>
      <c r="M42" s="325"/>
      <c r="N42" s="325"/>
      <c r="O42" s="325"/>
      <c r="P42" s="1185"/>
      <c r="Q42" s="1185"/>
    </row>
    <row r="43" spans="2:17" ht="21" customHeight="1" x14ac:dyDescent="0.25">
      <c r="B43" s="446">
        <v>18</v>
      </c>
      <c r="C43" s="327">
        <f>+'8-MARCO LOGICO'!E52</f>
        <v>0</v>
      </c>
      <c r="D43" s="328"/>
      <c r="E43" s="325"/>
      <c r="F43" s="325"/>
      <c r="G43" s="325"/>
      <c r="H43" s="325"/>
      <c r="I43" s="325"/>
      <c r="J43" s="325"/>
      <c r="K43" s="325"/>
      <c r="L43" s="325"/>
      <c r="M43" s="325"/>
      <c r="N43" s="325"/>
      <c r="O43" s="325"/>
      <c r="P43" s="1185"/>
      <c r="Q43" s="1185"/>
    </row>
    <row r="44" spans="2:17" ht="3" customHeight="1" x14ac:dyDescent="0.25">
      <c r="C44" s="284"/>
      <c r="D44" s="284"/>
    </row>
    <row r="45" spans="2:17" x14ac:dyDescent="0.25">
      <c r="C45" s="309" t="s">
        <v>182</v>
      </c>
      <c r="D45" s="284"/>
    </row>
    <row r="46" spans="2:17" x14ac:dyDescent="0.25">
      <c r="C46" s="309" t="s">
        <v>183</v>
      </c>
      <c r="D46" s="284"/>
    </row>
    <row r="47" spans="2:17" x14ac:dyDescent="0.25">
      <c r="C47" s="284"/>
      <c r="D47" s="284"/>
    </row>
  </sheetData>
  <mergeCells count="27">
    <mergeCell ref="P43:Q43"/>
    <mergeCell ref="P38:Q38"/>
    <mergeCell ref="P39:Q39"/>
    <mergeCell ref="P40:Q40"/>
    <mergeCell ref="P41:Q41"/>
    <mergeCell ref="P42:Q42"/>
    <mergeCell ref="P33:Q33"/>
    <mergeCell ref="P34:Q34"/>
    <mergeCell ref="P35:Q35"/>
    <mergeCell ref="P36:Q36"/>
    <mergeCell ref="P37:Q37"/>
    <mergeCell ref="P28:Q28"/>
    <mergeCell ref="P29:Q29"/>
    <mergeCell ref="P30:Q30"/>
    <mergeCell ref="P31:Q31"/>
    <mergeCell ref="P32:Q32"/>
    <mergeCell ref="D24:O24"/>
    <mergeCell ref="P24:Q25"/>
    <mergeCell ref="P26:Q26"/>
    <mergeCell ref="P27:Q27"/>
    <mergeCell ref="C12:O12"/>
    <mergeCell ref="B17:O17"/>
    <mergeCell ref="C24:C25"/>
    <mergeCell ref="B24:B25"/>
    <mergeCell ref="B19:D19"/>
    <mergeCell ref="E19:O19"/>
    <mergeCell ref="B22:O22"/>
  </mergeCells>
  <pageMargins left="0.7" right="0.7" top="0.75" bottom="0.75" header="0.3" footer="0.3"/>
  <pageSetup scale="51"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sheetPr>
  <dimension ref="B1:U62"/>
  <sheetViews>
    <sheetView topLeftCell="A15" zoomScale="80" zoomScaleNormal="80" zoomScaleSheetLayoutView="70" workbookViewId="0">
      <selection activeCell="J30" sqref="J30"/>
    </sheetView>
  </sheetViews>
  <sheetFormatPr baseColWidth="10" defaultColWidth="11.42578125" defaultRowHeight="15" x14ac:dyDescent="0.25"/>
  <cols>
    <col min="1" max="1" width="1.28515625" style="204" customWidth="1"/>
    <col min="2" max="2" width="12" style="204" customWidth="1"/>
    <col min="3" max="3" width="23.42578125" style="204" customWidth="1"/>
    <col min="4" max="7" width="15.85546875" style="204" customWidth="1"/>
    <col min="8" max="8" width="9.140625" style="204" customWidth="1"/>
    <col min="9" max="9" width="9.85546875" style="204" customWidth="1"/>
    <col min="10" max="10" width="9.140625" style="204" customWidth="1"/>
    <col min="11" max="14" width="14.5703125" style="204" customWidth="1"/>
    <col min="15" max="18" width="11.85546875" style="204" customWidth="1"/>
    <col min="19" max="19" width="13.28515625" style="204" customWidth="1"/>
    <col min="20" max="16384" width="11.42578125" style="204"/>
  </cols>
  <sheetData>
    <row r="1" spans="2:19" ht="15.75" thickBot="1" x14ac:dyDescent="0.3"/>
    <row r="2" spans="2:19" ht="15.75" thickTop="1" x14ac:dyDescent="0.25">
      <c r="B2" s="209"/>
      <c r="C2" s="210"/>
      <c r="D2" s="210"/>
      <c r="E2" s="210"/>
      <c r="F2" s="210"/>
      <c r="G2" s="210"/>
      <c r="H2" s="210"/>
      <c r="I2" s="210"/>
      <c r="J2" s="210"/>
      <c r="K2" s="210"/>
      <c r="L2" s="210"/>
      <c r="M2" s="210"/>
      <c r="N2" s="210"/>
      <c r="O2" s="211"/>
      <c r="P2" s="212"/>
      <c r="Q2" s="212"/>
      <c r="R2" s="212"/>
      <c r="S2" s="212"/>
    </row>
    <row r="3" spans="2:19" s="212" customFormat="1" x14ac:dyDescent="0.25">
      <c r="B3" s="211"/>
      <c r="O3" s="211"/>
    </row>
    <row r="4" spans="2:19" s="212" customFormat="1" x14ac:dyDescent="0.25">
      <c r="B4" s="211"/>
      <c r="O4" s="211"/>
    </row>
    <row r="5" spans="2:19" s="212" customFormat="1" x14ac:dyDescent="0.25">
      <c r="B5" s="211"/>
      <c r="O5" s="211"/>
    </row>
    <row r="6" spans="2:19" s="212" customFormat="1" x14ac:dyDescent="0.25">
      <c r="B6" s="211"/>
      <c r="O6" s="211"/>
    </row>
    <row r="7" spans="2:19" s="212" customFormat="1" x14ac:dyDescent="0.25">
      <c r="B7" s="211"/>
      <c r="O7" s="211"/>
    </row>
    <row r="8" spans="2:19" s="212" customFormat="1" x14ac:dyDescent="0.25">
      <c r="B8" s="211"/>
      <c r="O8" s="211"/>
    </row>
    <row r="9" spans="2:19" s="212" customFormat="1" x14ac:dyDescent="0.25">
      <c r="B9" s="211"/>
      <c r="O9" s="211"/>
    </row>
    <row r="10" spans="2:19" s="212" customFormat="1" x14ac:dyDescent="0.25">
      <c r="B10" s="211"/>
      <c r="O10" s="211"/>
    </row>
    <row r="11" spans="2:19" s="212" customFormat="1" x14ac:dyDescent="0.25">
      <c r="B11" s="211"/>
      <c r="O11" s="211"/>
    </row>
    <row r="12" spans="2:19" s="212" customFormat="1" x14ac:dyDescent="0.25">
      <c r="B12" s="211"/>
      <c r="O12" s="211"/>
    </row>
    <row r="13" spans="2:19" s="212" customFormat="1" x14ac:dyDescent="0.25">
      <c r="B13" s="211"/>
      <c r="D13" s="747"/>
      <c r="E13" s="747"/>
      <c r="F13" s="747"/>
      <c r="G13" s="747"/>
      <c r="H13" s="747"/>
      <c r="I13" s="747"/>
      <c r="J13" s="747"/>
      <c r="K13" s="747"/>
      <c r="L13" s="747"/>
      <c r="M13" s="747"/>
      <c r="N13" s="873"/>
      <c r="O13" s="436"/>
      <c r="P13" s="554"/>
      <c r="Q13" s="747"/>
      <c r="R13" s="747"/>
      <c r="S13" s="747"/>
    </row>
    <row r="14" spans="2:19" ht="15.75" thickBot="1" x14ac:dyDescent="0.3">
      <c r="B14" s="214"/>
      <c r="C14" s="215"/>
      <c r="D14" s="215"/>
      <c r="E14" s="215"/>
      <c r="F14" s="215"/>
      <c r="G14" s="215"/>
      <c r="H14" s="215"/>
      <c r="I14" s="215"/>
      <c r="J14" s="215"/>
      <c r="K14" s="215"/>
      <c r="L14" s="215"/>
      <c r="M14" s="215"/>
      <c r="N14" s="215"/>
      <c r="O14" s="211"/>
      <c r="P14" s="212"/>
      <c r="Q14" s="212"/>
      <c r="R14" s="212"/>
      <c r="S14" s="212"/>
    </row>
    <row r="15" spans="2:19" s="217" customFormat="1" ht="15.75" thickTop="1" x14ac:dyDescent="0.25">
      <c r="D15" s="218"/>
      <c r="E15" s="221"/>
      <c r="F15" s="218"/>
      <c r="G15" s="218"/>
      <c r="H15" s="218"/>
      <c r="I15" s="218"/>
      <c r="J15" s="218"/>
      <c r="K15" s="218"/>
      <c r="L15" s="218"/>
      <c r="M15" s="218"/>
      <c r="N15" s="218"/>
      <c r="O15" s="218"/>
      <c r="P15" s="218"/>
      <c r="Q15" s="218"/>
      <c r="R15" s="218"/>
      <c r="S15" s="218"/>
    </row>
    <row r="16" spans="2:19" s="217" customFormat="1" x14ac:dyDescent="0.25">
      <c r="D16" s="218"/>
      <c r="E16" s="221"/>
      <c r="F16" s="218"/>
      <c r="G16" s="218"/>
      <c r="H16" s="218"/>
      <c r="I16" s="218"/>
      <c r="J16" s="218"/>
      <c r="K16" s="218"/>
      <c r="L16" s="218"/>
      <c r="M16" s="218"/>
      <c r="N16" s="218"/>
      <c r="O16" s="218"/>
      <c r="P16" s="218"/>
      <c r="Q16" s="218"/>
      <c r="R16" s="218"/>
      <c r="S16" s="218"/>
    </row>
    <row r="17" spans="2:21" s="217" customFormat="1" ht="15.75" thickBot="1" x14ac:dyDescent="0.3">
      <c r="D17" s="218"/>
      <c r="E17" s="221"/>
      <c r="F17" s="218"/>
      <c r="G17" s="218"/>
      <c r="H17" s="218"/>
      <c r="I17" s="218"/>
      <c r="J17" s="218"/>
      <c r="K17" s="218"/>
      <c r="L17" s="218"/>
      <c r="M17" s="218"/>
      <c r="N17" s="218"/>
      <c r="O17" s="218"/>
      <c r="P17" s="218"/>
      <c r="Q17" s="218"/>
      <c r="R17" s="218"/>
      <c r="S17" s="218"/>
    </row>
    <row r="18" spans="2:21" s="217" customFormat="1" ht="45" customHeight="1" thickTop="1" thickBot="1" x14ac:dyDescent="0.3">
      <c r="B18" s="1235" t="s">
        <v>797</v>
      </c>
      <c r="C18" s="1236"/>
      <c r="D18" s="1236"/>
      <c r="E18" s="1236"/>
      <c r="F18" s="1236"/>
      <c r="G18" s="1236"/>
      <c r="H18" s="1236"/>
      <c r="I18" s="1236"/>
      <c r="J18" s="1236"/>
      <c r="K18" s="1236"/>
      <c r="L18" s="1236"/>
      <c r="M18" s="1236"/>
      <c r="N18" s="1236"/>
      <c r="O18" s="555"/>
      <c r="P18" s="310"/>
    </row>
    <row r="19" spans="2:21" ht="17.25" customHeight="1" thickTop="1" thickBot="1" x14ac:dyDescent="0.3">
      <c r="B19" s="310"/>
      <c r="C19" s="310"/>
      <c r="D19" s="310"/>
      <c r="E19" s="310"/>
      <c r="F19" s="310"/>
      <c r="G19" s="310"/>
      <c r="H19" s="310"/>
      <c r="I19" s="310"/>
      <c r="J19" s="310"/>
      <c r="K19" s="310"/>
      <c r="L19" s="310"/>
      <c r="M19" s="310"/>
      <c r="N19" s="310"/>
      <c r="O19" s="310"/>
    </row>
    <row r="20" spans="2:21" s="217" customFormat="1" ht="30" customHeight="1" thickTop="1" thickBot="1" x14ac:dyDescent="0.3">
      <c r="B20" s="1237" t="s">
        <v>344</v>
      </c>
      <c r="C20" s="1238"/>
      <c r="D20" s="1238"/>
      <c r="E20" s="1238"/>
      <c r="F20" s="1238"/>
      <c r="G20" s="1238"/>
      <c r="H20" s="1238"/>
      <c r="I20" s="1238"/>
      <c r="J20" s="1238"/>
      <c r="K20" s="1238"/>
      <c r="L20" s="1238"/>
      <c r="M20" s="1238"/>
      <c r="N20" s="1239"/>
      <c r="O20" s="555"/>
      <c r="P20" s="311"/>
      <c r="Q20" s="311"/>
      <c r="R20" s="311"/>
      <c r="S20" s="311"/>
      <c r="T20" s="311"/>
      <c r="U20" s="311"/>
    </row>
    <row r="21" spans="2:21" s="284" customFormat="1" ht="15.75" thickTop="1" x14ac:dyDescent="0.25"/>
    <row r="22" spans="2:21" s="292" customFormat="1" ht="30.75" customHeight="1" x14ac:dyDescent="0.3">
      <c r="C22" s="1118" t="s">
        <v>798</v>
      </c>
      <c r="D22" s="1118"/>
      <c r="E22" s="1118"/>
      <c r="F22" s="1118"/>
      <c r="G22" s="1118"/>
      <c r="H22" s="1118"/>
      <c r="I22" s="1118"/>
      <c r="J22" s="1118"/>
      <c r="K22" s="1118"/>
      <c r="L22" s="1118"/>
      <c r="M22" s="1118"/>
      <c r="N22" s="1118"/>
      <c r="O22" s="6"/>
      <c r="P22" s="6"/>
      <c r="Q22" s="6"/>
    </row>
    <row r="23" spans="2:21" s="284" customFormat="1" ht="9.75" customHeight="1" thickBot="1" x14ac:dyDescent="0.3">
      <c r="D23" s="297"/>
      <c r="E23" s="1222"/>
      <c r="F23" s="1222"/>
      <c r="G23" s="1222"/>
      <c r="H23" s="1222"/>
      <c r="I23" s="1222"/>
      <c r="J23" s="1222"/>
      <c r="K23" s="1222"/>
    </row>
    <row r="24" spans="2:21" s="284" customFormat="1" ht="34.5" thickTop="1" thickBot="1" x14ac:dyDescent="0.3">
      <c r="C24" s="556" t="s">
        <v>147</v>
      </c>
      <c r="D24" s="1240" t="s">
        <v>87</v>
      </c>
      <c r="E24" s="1240"/>
      <c r="F24" s="1240"/>
      <c r="G24" s="1240"/>
      <c r="H24" s="556" t="s">
        <v>88</v>
      </c>
      <c r="I24" s="556" t="s">
        <v>89</v>
      </c>
      <c r="J24" s="556" t="s">
        <v>86</v>
      </c>
      <c r="K24" s="1219" t="s">
        <v>107</v>
      </c>
      <c r="L24" s="1220"/>
      <c r="M24" s="1220"/>
      <c r="N24" s="1221"/>
    </row>
    <row r="25" spans="2:21" ht="42" customHeight="1" thickTop="1" thickBot="1" x14ac:dyDescent="0.3">
      <c r="C25" s="733" t="s">
        <v>557</v>
      </c>
      <c r="D25" s="1195" t="s">
        <v>799</v>
      </c>
      <c r="E25" s="1196"/>
      <c r="F25" s="1196"/>
      <c r="G25" s="1197"/>
      <c r="H25" s="557"/>
      <c r="I25" s="557"/>
      <c r="J25" s="557"/>
      <c r="K25" s="1204"/>
      <c r="L25" s="1205"/>
      <c r="M25" s="1205"/>
      <c r="N25" s="1206"/>
    </row>
    <row r="26" spans="2:21" ht="42" customHeight="1" thickTop="1" thickBot="1" x14ac:dyDescent="0.3">
      <c r="C26" s="733"/>
      <c r="D26" s="1198" t="s">
        <v>800</v>
      </c>
      <c r="E26" s="1199"/>
      <c r="F26" s="1199"/>
      <c r="G26" s="1200"/>
      <c r="H26" s="558"/>
      <c r="I26" s="558"/>
      <c r="J26" s="558"/>
      <c r="K26" s="1189"/>
      <c r="L26" s="1190"/>
      <c r="M26" s="1190"/>
      <c r="N26" s="1191"/>
    </row>
    <row r="27" spans="2:21" ht="42" customHeight="1" thickTop="1" thickBot="1" x14ac:dyDescent="0.3">
      <c r="C27" s="733"/>
      <c r="D27" s="1198" t="s">
        <v>801</v>
      </c>
      <c r="E27" s="1199"/>
      <c r="F27" s="1199"/>
      <c r="G27" s="1200"/>
      <c r="H27" s="558"/>
      <c r="I27" s="558"/>
      <c r="J27" s="558"/>
      <c r="K27" s="1189"/>
      <c r="L27" s="1190"/>
      <c r="M27" s="1190"/>
      <c r="N27" s="1191"/>
    </row>
    <row r="28" spans="2:21" ht="38.25" customHeight="1" thickTop="1" thickBot="1" x14ac:dyDescent="0.3">
      <c r="C28" s="733"/>
      <c r="D28" s="1201" t="s">
        <v>802</v>
      </c>
      <c r="E28" s="1202"/>
      <c r="F28" s="1202"/>
      <c r="G28" s="1203"/>
      <c r="H28" s="559"/>
      <c r="I28" s="559"/>
      <c r="J28" s="559"/>
      <c r="K28" s="1192"/>
      <c r="L28" s="1193"/>
      <c r="M28" s="1193"/>
      <c r="N28" s="1194"/>
    </row>
    <row r="29" spans="2:21" ht="36.75" customHeight="1" thickTop="1" thickBot="1" x14ac:dyDescent="0.3">
      <c r="C29" s="733" t="s">
        <v>380</v>
      </c>
      <c r="D29" s="1195" t="s">
        <v>805</v>
      </c>
      <c r="E29" s="1196"/>
      <c r="F29" s="1196"/>
      <c r="G29" s="1197"/>
      <c r="H29" s="557"/>
      <c r="I29" s="557"/>
      <c r="J29" s="557"/>
      <c r="K29" s="1204"/>
      <c r="L29" s="1205"/>
      <c r="M29" s="1205"/>
      <c r="N29" s="1206"/>
    </row>
    <row r="30" spans="2:21" ht="42" customHeight="1" thickTop="1" thickBot="1" x14ac:dyDescent="0.3">
      <c r="C30" s="733"/>
      <c r="D30" s="1198" t="s">
        <v>806</v>
      </c>
      <c r="E30" s="1199"/>
      <c r="F30" s="1199"/>
      <c r="G30" s="1200"/>
      <c r="H30" s="558"/>
      <c r="I30" s="558"/>
      <c r="J30" s="558"/>
      <c r="K30" s="1189"/>
      <c r="L30" s="1190"/>
      <c r="M30" s="1190"/>
      <c r="N30" s="1191"/>
    </row>
    <row r="31" spans="2:21" ht="36.75" customHeight="1" thickTop="1" thickBot="1" x14ac:dyDescent="0.3">
      <c r="C31" s="733"/>
      <c r="D31" s="1198" t="s">
        <v>807</v>
      </c>
      <c r="E31" s="1199"/>
      <c r="F31" s="1199"/>
      <c r="G31" s="1200"/>
      <c r="H31" s="558"/>
      <c r="I31" s="558"/>
      <c r="J31" s="558"/>
      <c r="K31" s="1189"/>
      <c r="L31" s="1190"/>
      <c r="M31" s="1190"/>
      <c r="N31" s="1191"/>
    </row>
    <row r="32" spans="2:21" ht="36.75" customHeight="1" thickTop="1" thickBot="1" x14ac:dyDescent="0.3">
      <c r="C32" s="733"/>
      <c r="D32" s="1201" t="s">
        <v>808</v>
      </c>
      <c r="E32" s="1202"/>
      <c r="F32" s="1202"/>
      <c r="G32" s="1203"/>
      <c r="H32" s="559"/>
      <c r="I32" s="559"/>
      <c r="J32" s="559"/>
      <c r="K32" s="1192"/>
      <c r="L32" s="1193"/>
      <c r="M32" s="1193"/>
      <c r="N32" s="1194"/>
    </row>
    <row r="33" spans="3:14" ht="39.75" customHeight="1" thickTop="1" thickBot="1" x14ac:dyDescent="0.3">
      <c r="C33" s="733" t="s">
        <v>803</v>
      </c>
      <c r="D33" s="1195" t="s">
        <v>809</v>
      </c>
      <c r="E33" s="1196"/>
      <c r="F33" s="1196"/>
      <c r="G33" s="1197"/>
      <c r="H33" s="557"/>
      <c r="I33" s="557"/>
      <c r="J33" s="557"/>
      <c r="K33" s="1204"/>
      <c r="L33" s="1205"/>
      <c r="M33" s="1205"/>
      <c r="N33" s="1206"/>
    </row>
    <row r="34" spans="3:14" ht="73.5" customHeight="1" thickTop="1" thickBot="1" x14ac:dyDescent="0.3">
      <c r="C34" s="733"/>
      <c r="D34" s="1198" t="s">
        <v>810</v>
      </c>
      <c r="E34" s="1199"/>
      <c r="F34" s="1199"/>
      <c r="G34" s="1200"/>
      <c r="H34" s="558"/>
      <c r="I34" s="558"/>
      <c r="J34" s="558"/>
      <c r="K34" s="1189"/>
      <c r="L34" s="1190"/>
      <c r="M34" s="1190"/>
      <c r="N34" s="1191"/>
    </row>
    <row r="35" spans="3:14" ht="40.5" customHeight="1" thickTop="1" thickBot="1" x14ac:dyDescent="0.3">
      <c r="C35" s="733"/>
      <c r="D35" s="1198" t="s">
        <v>811</v>
      </c>
      <c r="E35" s="1199"/>
      <c r="F35" s="1199"/>
      <c r="G35" s="1200"/>
      <c r="H35" s="558"/>
      <c r="I35" s="558"/>
      <c r="J35" s="558"/>
      <c r="K35" s="1189"/>
      <c r="L35" s="1190"/>
      <c r="M35" s="1190"/>
      <c r="N35" s="1191"/>
    </row>
    <row r="36" spans="3:14" ht="54" customHeight="1" thickTop="1" thickBot="1" x14ac:dyDescent="0.3">
      <c r="C36" s="733"/>
      <c r="D36" s="1201" t="s">
        <v>812</v>
      </c>
      <c r="E36" s="1202"/>
      <c r="F36" s="1202"/>
      <c r="G36" s="1203"/>
      <c r="H36" s="559"/>
      <c r="I36" s="559"/>
      <c r="J36" s="559"/>
      <c r="K36" s="1192"/>
      <c r="L36" s="1193"/>
      <c r="M36" s="1193"/>
      <c r="N36" s="1194"/>
    </row>
    <row r="37" spans="3:14" ht="56.25" customHeight="1" thickTop="1" thickBot="1" x14ac:dyDescent="0.35">
      <c r="C37" s="733" t="s">
        <v>804</v>
      </c>
      <c r="D37" s="1195" t="s">
        <v>813</v>
      </c>
      <c r="E37" s="1196"/>
      <c r="F37" s="1196"/>
      <c r="G37" s="1197"/>
      <c r="H37" s="557"/>
      <c r="I37" s="557"/>
      <c r="J37" s="560"/>
      <c r="K37" s="1204"/>
      <c r="L37" s="1205"/>
      <c r="M37" s="1205"/>
      <c r="N37" s="1206"/>
    </row>
    <row r="38" spans="3:14" ht="36.75" customHeight="1" thickTop="1" thickBot="1" x14ac:dyDescent="0.35">
      <c r="C38" s="733"/>
      <c r="D38" s="1198" t="s">
        <v>814</v>
      </c>
      <c r="E38" s="1199"/>
      <c r="F38" s="1199"/>
      <c r="G38" s="1200"/>
      <c r="H38" s="558"/>
      <c r="I38" s="558"/>
      <c r="J38" s="561"/>
      <c r="K38" s="1189"/>
      <c r="L38" s="1190"/>
      <c r="M38" s="1190"/>
      <c r="N38" s="1191"/>
    </row>
    <row r="39" spans="3:14" ht="36.75" customHeight="1" thickTop="1" thickBot="1" x14ac:dyDescent="0.3">
      <c r="C39" s="733"/>
      <c r="D39" s="1198" t="s">
        <v>815</v>
      </c>
      <c r="E39" s="1199"/>
      <c r="F39" s="1199"/>
      <c r="G39" s="1200"/>
      <c r="H39" s="558"/>
      <c r="I39" s="558"/>
      <c r="J39" s="558"/>
      <c r="K39" s="1189"/>
      <c r="L39" s="1190"/>
      <c r="M39" s="1190"/>
      <c r="N39" s="1191"/>
    </row>
    <row r="40" spans="3:14" ht="37.5" customHeight="1" thickTop="1" thickBot="1" x14ac:dyDescent="0.3">
      <c r="C40" s="733"/>
      <c r="D40" s="1201" t="s">
        <v>816</v>
      </c>
      <c r="E40" s="1202"/>
      <c r="F40" s="1202"/>
      <c r="G40" s="1203"/>
      <c r="H40" s="559"/>
      <c r="I40" s="559"/>
      <c r="J40" s="559"/>
      <c r="K40" s="1192"/>
      <c r="L40" s="1193"/>
      <c r="M40" s="1193"/>
      <c r="N40" s="1194"/>
    </row>
    <row r="41" spans="3:14" ht="52.5" customHeight="1" thickTop="1" thickBot="1" x14ac:dyDescent="0.3">
      <c r="C41" s="733" t="s">
        <v>382</v>
      </c>
      <c r="D41" s="1195" t="s">
        <v>817</v>
      </c>
      <c r="E41" s="1196"/>
      <c r="F41" s="1196"/>
      <c r="G41" s="1197"/>
      <c r="H41" s="557"/>
      <c r="I41" s="557"/>
      <c r="J41" s="557"/>
      <c r="K41" s="1204"/>
      <c r="L41" s="1205"/>
      <c r="M41" s="1205"/>
      <c r="N41" s="1206"/>
    </row>
    <row r="42" spans="3:14" ht="36.75" customHeight="1" thickTop="1" thickBot="1" x14ac:dyDescent="0.3">
      <c r="C42" s="733"/>
      <c r="D42" s="1198" t="s">
        <v>818</v>
      </c>
      <c r="E42" s="1199"/>
      <c r="F42" s="1199"/>
      <c r="G42" s="1200"/>
      <c r="H42" s="558"/>
      <c r="I42" s="558"/>
      <c r="J42" s="558"/>
      <c r="K42" s="1189"/>
      <c r="L42" s="1190"/>
      <c r="M42" s="1190"/>
      <c r="N42" s="1191"/>
    </row>
    <row r="43" spans="3:14" ht="36.75" customHeight="1" thickTop="1" thickBot="1" x14ac:dyDescent="0.3">
      <c r="C43" s="733"/>
      <c r="D43" s="1198" t="s">
        <v>819</v>
      </c>
      <c r="E43" s="1199"/>
      <c r="F43" s="1199"/>
      <c r="G43" s="1200"/>
      <c r="H43" s="558"/>
      <c r="I43" s="558"/>
      <c r="J43" s="558"/>
      <c r="K43" s="1189"/>
      <c r="L43" s="1190"/>
      <c r="M43" s="1190"/>
      <c r="N43" s="1191"/>
    </row>
    <row r="44" spans="3:14" ht="36.75" customHeight="1" thickTop="1" thickBot="1" x14ac:dyDescent="0.3">
      <c r="C44" s="733"/>
      <c r="D44" s="1201" t="s">
        <v>820</v>
      </c>
      <c r="E44" s="1202"/>
      <c r="F44" s="1202"/>
      <c r="G44" s="1203"/>
      <c r="H44" s="559"/>
      <c r="I44" s="559"/>
      <c r="J44" s="559"/>
      <c r="K44" s="1216"/>
      <c r="L44" s="1217"/>
      <c r="M44" s="1217"/>
      <c r="N44" s="1218"/>
    </row>
    <row r="45" spans="3:14" ht="54" customHeight="1" thickTop="1" thickBot="1" x14ac:dyDescent="0.3">
      <c r="C45" s="733" t="s">
        <v>381</v>
      </c>
      <c r="D45" s="1223" t="s">
        <v>821</v>
      </c>
      <c r="E45" s="1224"/>
      <c r="F45" s="1224"/>
      <c r="G45" s="1225"/>
      <c r="H45" s="557"/>
      <c r="I45" s="557"/>
      <c r="J45" s="557"/>
      <c r="K45" s="1204"/>
      <c r="L45" s="1205"/>
      <c r="M45" s="1205"/>
      <c r="N45" s="1206"/>
    </row>
    <row r="46" spans="3:14" ht="34.5" customHeight="1" thickTop="1" thickBot="1" x14ac:dyDescent="0.3">
      <c r="C46" s="733"/>
      <c r="D46" s="1226" t="s">
        <v>822</v>
      </c>
      <c r="E46" s="1227"/>
      <c r="F46" s="1227"/>
      <c r="G46" s="1228"/>
      <c r="H46" s="558"/>
      <c r="I46" s="558"/>
      <c r="J46" s="558"/>
      <c r="K46" s="1189"/>
      <c r="L46" s="1190"/>
      <c r="M46" s="1190"/>
      <c r="N46" s="1191"/>
    </row>
    <row r="47" spans="3:14" ht="57" customHeight="1" thickTop="1" thickBot="1" x14ac:dyDescent="0.3">
      <c r="C47" s="733"/>
      <c r="D47" s="1229" t="s">
        <v>823</v>
      </c>
      <c r="E47" s="1230"/>
      <c r="F47" s="1230"/>
      <c r="G47" s="1231"/>
      <c r="H47" s="558"/>
      <c r="I47" s="558"/>
      <c r="J47" s="558"/>
      <c r="K47" s="1189"/>
      <c r="L47" s="1190"/>
      <c r="M47" s="1190"/>
      <c r="N47" s="1191"/>
    </row>
    <row r="48" spans="3:14" ht="68.25" customHeight="1" thickTop="1" thickBot="1" x14ac:dyDescent="0.3">
      <c r="C48" s="733"/>
      <c r="D48" s="1232" t="s">
        <v>824</v>
      </c>
      <c r="E48" s="1233"/>
      <c r="F48" s="1233"/>
      <c r="G48" s="1234"/>
      <c r="H48" s="559"/>
      <c r="I48" s="559"/>
      <c r="J48" s="559"/>
      <c r="K48" s="1192"/>
      <c r="L48" s="1193"/>
      <c r="M48" s="1193"/>
      <c r="N48" s="1194"/>
    </row>
    <row r="49" spans="3:14" ht="52.5" customHeight="1" thickTop="1" thickBot="1" x14ac:dyDescent="0.3">
      <c r="C49" s="733" t="s">
        <v>384</v>
      </c>
      <c r="D49" s="1195" t="s">
        <v>825</v>
      </c>
      <c r="E49" s="1196"/>
      <c r="F49" s="1196"/>
      <c r="G49" s="1197"/>
      <c r="H49" s="557"/>
      <c r="I49" s="557"/>
      <c r="J49" s="557"/>
      <c r="K49" s="1204"/>
      <c r="L49" s="1205"/>
      <c r="M49" s="1205"/>
      <c r="N49" s="1206"/>
    </row>
    <row r="50" spans="3:14" ht="36" customHeight="1" thickTop="1" thickBot="1" x14ac:dyDescent="0.3">
      <c r="C50" s="733"/>
      <c r="D50" s="1198" t="s">
        <v>826</v>
      </c>
      <c r="E50" s="1199"/>
      <c r="F50" s="1199"/>
      <c r="G50" s="1200"/>
      <c r="H50" s="558"/>
      <c r="I50" s="558"/>
      <c r="J50" s="558"/>
      <c r="K50" s="1189"/>
      <c r="L50" s="1190"/>
      <c r="M50" s="1190"/>
      <c r="N50" s="1191"/>
    </row>
    <row r="51" spans="3:14" ht="36.75" customHeight="1" thickTop="1" thickBot="1" x14ac:dyDescent="0.3">
      <c r="C51" s="733"/>
      <c r="D51" s="1198" t="s">
        <v>827</v>
      </c>
      <c r="E51" s="1199"/>
      <c r="F51" s="1199"/>
      <c r="G51" s="1200"/>
      <c r="H51" s="558"/>
      <c r="I51" s="558"/>
      <c r="J51" s="558"/>
      <c r="K51" s="1189"/>
      <c r="L51" s="1190"/>
      <c r="M51" s="1190"/>
      <c r="N51" s="1191"/>
    </row>
    <row r="52" spans="3:14" ht="36.75" customHeight="1" thickTop="1" thickBot="1" x14ac:dyDescent="0.3">
      <c r="C52" s="733"/>
      <c r="D52" s="1201" t="s">
        <v>828</v>
      </c>
      <c r="E52" s="1202"/>
      <c r="F52" s="1202"/>
      <c r="G52" s="1203"/>
      <c r="H52" s="559"/>
      <c r="I52" s="559"/>
      <c r="J52" s="559"/>
      <c r="K52" s="1192"/>
      <c r="L52" s="1193"/>
      <c r="M52" s="1193"/>
      <c r="N52" s="1194"/>
    </row>
    <row r="53" spans="3:14" ht="51" customHeight="1" thickTop="1" thickBot="1" x14ac:dyDescent="0.3">
      <c r="C53" s="733" t="s">
        <v>385</v>
      </c>
      <c r="D53" s="1195" t="s">
        <v>829</v>
      </c>
      <c r="E53" s="1196"/>
      <c r="F53" s="1196"/>
      <c r="G53" s="1197"/>
      <c r="H53" s="557"/>
      <c r="I53" s="557"/>
      <c r="J53" s="557"/>
      <c r="K53" s="1204"/>
      <c r="L53" s="1205"/>
      <c r="M53" s="1205"/>
      <c r="N53" s="1206"/>
    </row>
    <row r="54" spans="3:14" ht="38.25" customHeight="1" thickTop="1" thickBot="1" x14ac:dyDescent="0.3">
      <c r="C54" s="733"/>
      <c r="D54" s="1198" t="s">
        <v>830</v>
      </c>
      <c r="E54" s="1199"/>
      <c r="F54" s="1199"/>
      <c r="G54" s="1200"/>
      <c r="H54" s="558"/>
      <c r="I54" s="558"/>
      <c r="J54" s="558"/>
      <c r="K54" s="1189"/>
      <c r="L54" s="1190"/>
      <c r="M54" s="1190"/>
      <c r="N54" s="1191"/>
    </row>
    <row r="55" spans="3:14" ht="51.75" customHeight="1" thickTop="1" thickBot="1" x14ac:dyDescent="0.3">
      <c r="C55" s="733"/>
      <c r="D55" s="1198" t="s">
        <v>831</v>
      </c>
      <c r="E55" s="1199"/>
      <c r="F55" s="1199"/>
      <c r="G55" s="1200"/>
      <c r="H55" s="558"/>
      <c r="I55" s="558"/>
      <c r="J55" s="558"/>
      <c r="K55" s="1189"/>
      <c r="L55" s="1190"/>
      <c r="M55" s="1190"/>
      <c r="N55" s="1191"/>
    </row>
    <row r="56" spans="3:14" ht="54.75" customHeight="1" thickTop="1" thickBot="1" x14ac:dyDescent="0.3">
      <c r="C56" s="733"/>
      <c r="D56" s="1201" t="s">
        <v>832</v>
      </c>
      <c r="E56" s="1202"/>
      <c r="F56" s="1202"/>
      <c r="G56" s="1203"/>
      <c r="H56" s="559"/>
      <c r="I56" s="559"/>
      <c r="J56" s="559"/>
      <c r="K56" s="1192"/>
      <c r="L56" s="1193"/>
      <c r="M56" s="1193"/>
      <c r="N56" s="1194"/>
    </row>
    <row r="57" spans="3:14" ht="15.75" thickTop="1" x14ac:dyDescent="0.25">
      <c r="C57" s="1207" t="s">
        <v>292</v>
      </c>
      <c r="D57" s="1208"/>
      <c r="E57" s="1208"/>
      <c r="F57" s="1208"/>
      <c r="G57" s="1208"/>
      <c r="H57" s="1208"/>
      <c r="I57" s="1208"/>
      <c r="J57" s="1208"/>
      <c r="K57" s="1208"/>
      <c r="L57" s="1208"/>
      <c r="M57" s="1208"/>
      <c r="N57" s="1209"/>
    </row>
    <row r="58" spans="3:14" x14ac:dyDescent="0.25">
      <c r="C58" s="1210"/>
      <c r="D58" s="1211"/>
      <c r="E58" s="1211"/>
      <c r="F58" s="1211"/>
      <c r="G58" s="1211"/>
      <c r="H58" s="1211"/>
      <c r="I58" s="1211"/>
      <c r="J58" s="1211"/>
      <c r="K58" s="1211"/>
      <c r="L58" s="1211"/>
      <c r="M58" s="1211"/>
      <c r="N58" s="1212"/>
    </row>
    <row r="59" spans="3:14" x14ac:dyDescent="0.25">
      <c r="C59" s="1210"/>
      <c r="D59" s="1211"/>
      <c r="E59" s="1211"/>
      <c r="F59" s="1211"/>
      <c r="G59" s="1211"/>
      <c r="H59" s="1211"/>
      <c r="I59" s="1211"/>
      <c r="J59" s="1211"/>
      <c r="K59" s="1211"/>
      <c r="L59" s="1211"/>
      <c r="M59" s="1211"/>
      <c r="N59" s="1212"/>
    </row>
    <row r="60" spans="3:14" x14ac:dyDescent="0.25">
      <c r="C60" s="1210"/>
      <c r="D60" s="1211"/>
      <c r="E60" s="1211"/>
      <c r="F60" s="1211"/>
      <c r="G60" s="1211"/>
      <c r="H60" s="1211"/>
      <c r="I60" s="1211"/>
      <c r="J60" s="1211"/>
      <c r="K60" s="1211"/>
      <c r="L60" s="1211"/>
      <c r="M60" s="1211"/>
      <c r="N60" s="1212"/>
    </row>
    <row r="61" spans="3:14" ht="15.75" thickBot="1" x14ac:dyDescent="0.3">
      <c r="C61" s="1213"/>
      <c r="D61" s="1214"/>
      <c r="E61" s="1214"/>
      <c r="F61" s="1214"/>
      <c r="G61" s="1214"/>
      <c r="H61" s="1214"/>
      <c r="I61" s="1214"/>
      <c r="J61" s="1214"/>
      <c r="K61" s="1214"/>
      <c r="L61" s="1214"/>
      <c r="M61" s="1214"/>
      <c r="N61" s="1215"/>
    </row>
    <row r="62" spans="3:14" ht="15.75" thickTop="1" x14ac:dyDescent="0.25"/>
  </sheetData>
  <customSheetViews>
    <customSheetView guid="{5E50F9FD-F004-4720-80B6-C9BC38A9EF11}" scale="91" topLeftCell="A5">
      <selection activeCell="D27" sqref="D27:G27"/>
      <pageMargins left="0.7" right="0.7" top="0.75" bottom="0.75" header="0.3" footer="0.3"/>
      <pageSetup orientation="portrait" r:id="rId1"/>
    </customSheetView>
    <customSheetView guid="{1C0C6AD9-F7CB-499C-AE2C-0DCA53FA4E92}" scale="91" topLeftCell="A17">
      <selection activeCell="N21" sqref="N21"/>
      <pageMargins left="0.7" right="0.7" top="0.75" bottom="0.75" header="0.3" footer="0.3"/>
      <pageSetup orientation="portrait" r:id="rId2"/>
    </customSheetView>
  </customSheetViews>
  <mergeCells count="81">
    <mergeCell ref="D13:N13"/>
    <mergeCell ref="B18:N18"/>
    <mergeCell ref="B20:N20"/>
    <mergeCell ref="K30:N30"/>
    <mergeCell ref="K29:N29"/>
    <mergeCell ref="D24:G24"/>
    <mergeCell ref="D25:G25"/>
    <mergeCell ref="D26:G26"/>
    <mergeCell ref="D28:G28"/>
    <mergeCell ref="K28:N28"/>
    <mergeCell ref="C45:C48"/>
    <mergeCell ref="K45:N45"/>
    <mergeCell ref="K46:N46"/>
    <mergeCell ref="K47:N47"/>
    <mergeCell ref="K48:N48"/>
    <mergeCell ref="D45:G45"/>
    <mergeCell ref="D46:G46"/>
    <mergeCell ref="D47:G47"/>
    <mergeCell ref="D48:G48"/>
    <mergeCell ref="C41:C44"/>
    <mergeCell ref="C33:C36"/>
    <mergeCell ref="C37:C40"/>
    <mergeCell ref="D39:G39"/>
    <mergeCell ref="D40:G40"/>
    <mergeCell ref="D42:G42"/>
    <mergeCell ref="D43:G43"/>
    <mergeCell ref="D44:G44"/>
    <mergeCell ref="D41:G41"/>
    <mergeCell ref="D37:G37"/>
    <mergeCell ref="D38:G38"/>
    <mergeCell ref="Q13:S13"/>
    <mergeCell ref="K34:N34"/>
    <mergeCell ref="K35:N35"/>
    <mergeCell ref="K36:N36"/>
    <mergeCell ref="K33:N33"/>
    <mergeCell ref="K24:N24"/>
    <mergeCell ref="K25:N25"/>
    <mergeCell ref="K26:N26"/>
    <mergeCell ref="E23:K23"/>
    <mergeCell ref="D33:G33"/>
    <mergeCell ref="D34:G34"/>
    <mergeCell ref="D35:G35"/>
    <mergeCell ref="D36:G36"/>
    <mergeCell ref="C22:N22"/>
    <mergeCell ref="D27:G27"/>
    <mergeCell ref="K27:N27"/>
    <mergeCell ref="D55:G55"/>
    <mergeCell ref="D53:G53"/>
    <mergeCell ref="K49:N49"/>
    <mergeCell ref="K50:N50"/>
    <mergeCell ref="K51:N51"/>
    <mergeCell ref="K52:N52"/>
    <mergeCell ref="C57:N61"/>
    <mergeCell ref="K53:N53"/>
    <mergeCell ref="K54:N54"/>
    <mergeCell ref="K55:N55"/>
    <mergeCell ref="K41:N41"/>
    <mergeCell ref="K42:N42"/>
    <mergeCell ref="K44:N44"/>
    <mergeCell ref="K56:N56"/>
    <mergeCell ref="D56:G56"/>
    <mergeCell ref="C53:C56"/>
    <mergeCell ref="C49:C52"/>
    <mergeCell ref="D49:G49"/>
    <mergeCell ref="D50:G50"/>
    <mergeCell ref="D51:G51"/>
    <mergeCell ref="D52:G52"/>
    <mergeCell ref="D54:G54"/>
    <mergeCell ref="K38:N38"/>
    <mergeCell ref="K39:N39"/>
    <mergeCell ref="K40:N40"/>
    <mergeCell ref="K37:N37"/>
    <mergeCell ref="K43:N43"/>
    <mergeCell ref="K31:N31"/>
    <mergeCell ref="K32:N32"/>
    <mergeCell ref="C25:C28"/>
    <mergeCell ref="C29:C32"/>
    <mergeCell ref="D29:G29"/>
    <mergeCell ref="D30:G30"/>
    <mergeCell ref="D31:G31"/>
    <mergeCell ref="D32:G32"/>
  </mergeCells>
  <pageMargins left="0.7" right="0.7" top="0.75" bottom="0.75" header="0.3" footer="0.3"/>
  <pageSetup scale="46" orientation="portrait" r:id="rId3"/>
  <rowBreaks count="1" manualBreakCount="1">
    <brk id="40" max="14" man="1"/>
  </rowBreaks>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3" tint="0.59999389629810485"/>
  </sheetPr>
  <dimension ref="B2:P8"/>
  <sheetViews>
    <sheetView view="pageBreakPreview" zoomScale="60" zoomScaleNormal="100" workbookViewId="0">
      <selection activeCell="G11" sqref="G11"/>
    </sheetView>
  </sheetViews>
  <sheetFormatPr baseColWidth="10" defaultColWidth="11.42578125" defaultRowHeight="15" x14ac:dyDescent="0.25"/>
  <cols>
    <col min="1" max="7" width="11.42578125" style="1"/>
    <col min="8" max="8" width="15.28515625" style="1" customWidth="1"/>
    <col min="9" max="16384" width="11.42578125" style="1"/>
  </cols>
  <sheetData>
    <row r="2" spans="2:16" ht="15.75" thickBot="1" x14ac:dyDescent="0.3"/>
    <row r="3" spans="2:16" ht="63.75" customHeight="1" thickTop="1" x14ac:dyDescent="0.25">
      <c r="B3" s="1241" t="s">
        <v>634</v>
      </c>
      <c r="C3" s="1242"/>
      <c r="D3" s="1242"/>
      <c r="E3" s="1242"/>
      <c r="F3" s="1242"/>
      <c r="G3" s="1242"/>
      <c r="H3" s="1243"/>
      <c r="I3" s="176"/>
      <c r="J3" s="176"/>
      <c r="K3" s="176"/>
      <c r="L3" s="176"/>
      <c r="M3" s="176"/>
      <c r="N3" s="176"/>
      <c r="O3" s="176"/>
      <c r="P3" s="176"/>
    </row>
    <row r="4" spans="2:16" ht="63.75" customHeight="1" x14ac:dyDescent="0.25">
      <c r="B4" s="1244"/>
      <c r="C4" s="1245"/>
      <c r="D4" s="1245"/>
      <c r="E4" s="1245"/>
      <c r="F4" s="1245"/>
      <c r="G4" s="1245"/>
      <c r="H4" s="1246"/>
      <c r="I4" s="176"/>
      <c r="J4" s="176"/>
      <c r="K4" s="176"/>
      <c r="L4" s="176"/>
      <c r="M4" s="176"/>
      <c r="N4" s="176"/>
      <c r="O4" s="176"/>
      <c r="P4" s="176"/>
    </row>
    <row r="5" spans="2:16" ht="15" customHeight="1" x14ac:dyDescent="0.25">
      <c r="B5" s="177"/>
      <c r="C5" s="178"/>
      <c r="D5" s="178"/>
      <c r="E5" s="178"/>
      <c r="F5" s="178"/>
      <c r="G5" s="178"/>
      <c r="H5" s="179"/>
      <c r="I5" s="176"/>
      <c r="J5" s="176"/>
      <c r="K5" s="176"/>
      <c r="L5" s="176"/>
      <c r="M5" s="176"/>
      <c r="N5" s="176"/>
      <c r="O5" s="176"/>
      <c r="P5" s="176"/>
    </row>
    <row r="6" spans="2:16" ht="88.5" customHeight="1" thickBot="1" x14ac:dyDescent="0.3">
      <c r="B6" s="1247" t="s">
        <v>597</v>
      </c>
      <c r="C6" s="1248"/>
      <c r="D6" s="1248"/>
      <c r="E6" s="1248"/>
      <c r="F6" s="1248"/>
      <c r="G6" s="1248"/>
      <c r="H6" s="1249"/>
    </row>
    <row r="7" spans="2:16" ht="15.75" thickTop="1" x14ac:dyDescent="0.25"/>
    <row r="8" spans="2:16" x14ac:dyDescent="0.25">
      <c r="B8" s="180" t="s">
        <v>598</v>
      </c>
    </row>
  </sheetData>
  <mergeCells count="2">
    <mergeCell ref="B3:H4"/>
    <mergeCell ref="B6:H6"/>
  </mergeCells>
  <printOptions horizontalCentered="1"/>
  <pageMargins left="0.70866141732283472" right="0.70866141732283472" top="0.74803149606299213" bottom="0.74803149606299213" header="0.31496062992125984" footer="0.31496062992125984"/>
  <pageSetup scale="6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3" tint="0.59999389629810485"/>
  </sheetPr>
  <dimension ref="B1:Q95"/>
  <sheetViews>
    <sheetView view="pageBreakPreview" zoomScale="55" zoomScaleNormal="90" zoomScaleSheetLayoutView="55" workbookViewId="0">
      <pane ySplit="1" topLeftCell="A68" activePane="bottomLeft" state="frozen"/>
      <selection activeCell="B21" sqref="B21:P21"/>
      <selection pane="bottomLeft" activeCell="B66" sqref="B66"/>
    </sheetView>
  </sheetViews>
  <sheetFormatPr baseColWidth="10" defaultColWidth="11.42578125" defaultRowHeight="16.5" x14ac:dyDescent="0.3"/>
  <cols>
    <col min="1" max="1" width="1.28515625" style="7" customWidth="1"/>
    <col min="2" max="2" width="23" style="7" customWidth="1"/>
    <col min="3" max="3" width="12.5703125" style="7" customWidth="1"/>
    <col min="4" max="4" width="13.42578125" style="7" customWidth="1"/>
    <col min="5" max="5" width="14" style="7" customWidth="1"/>
    <col min="6" max="6" width="16.28515625" style="7" customWidth="1"/>
    <col min="7" max="7" width="9.85546875" style="7" customWidth="1"/>
    <col min="8" max="9" width="11.42578125" style="7"/>
    <col min="10" max="10" width="9.42578125" style="7" customWidth="1"/>
    <col min="11" max="12" width="11.42578125" style="7"/>
    <col min="13" max="13" width="12.5703125" style="7" customWidth="1"/>
    <col min="14" max="14" width="11.42578125" style="7"/>
    <col min="15" max="15" width="8" style="7" customWidth="1"/>
    <col min="16" max="16" width="3.28515625" style="7" customWidth="1"/>
    <col min="17" max="20" width="11.42578125" style="7"/>
    <col min="21" max="21" width="14.85546875" style="7" customWidth="1"/>
    <col min="22" max="16384" width="11.42578125" style="7"/>
  </cols>
  <sheetData>
    <row r="1" spans="2:16" s="165" customFormat="1" ht="30" x14ac:dyDescent="0.4">
      <c r="B1" s="1252" t="s">
        <v>415</v>
      </c>
      <c r="C1" s="1252"/>
      <c r="D1" s="1252"/>
      <c r="E1" s="1252"/>
      <c r="F1" s="1252"/>
      <c r="G1" s="1252"/>
      <c r="H1" s="1252"/>
      <c r="I1" s="1252"/>
      <c r="J1" s="1252"/>
      <c r="K1" s="1252"/>
      <c r="L1" s="1252"/>
      <c r="M1" s="1252"/>
      <c r="N1" s="1252"/>
      <c r="O1" s="1252"/>
      <c r="P1" s="1252"/>
    </row>
    <row r="2" spans="2:16" ht="5.25" customHeight="1" thickBot="1" x14ac:dyDescent="0.35">
      <c r="B2" s="46"/>
    </row>
    <row r="3" spans="2:16" ht="24" thickTop="1" x14ac:dyDescent="0.35">
      <c r="B3" s="15"/>
      <c r="C3" s="1250"/>
      <c r="D3" s="1250"/>
      <c r="E3" s="1250"/>
      <c r="F3" s="1250"/>
      <c r="G3" s="1250"/>
      <c r="H3" s="1250"/>
      <c r="I3" s="1250"/>
      <c r="J3" s="1250"/>
      <c r="K3" s="1250"/>
      <c r="L3" s="1250"/>
      <c r="M3" s="1250"/>
      <c r="N3" s="1250"/>
      <c r="O3" s="1250"/>
      <c r="P3" s="1251"/>
    </row>
    <row r="4" spans="2:16" x14ac:dyDescent="0.3">
      <c r="B4" s="16"/>
      <c r="C4" s="8"/>
      <c r="D4" s="8"/>
      <c r="E4" s="8"/>
      <c r="F4" s="8"/>
      <c r="G4" s="8"/>
      <c r="H4" s="8"/>
      <c r="I4" s="8"/>
      <c r="J4" s="8"/>
      <c r="K4" s="8"/>
      <c r="L4" s="8"/>
      <c r="M4" s="8"/>
      <c r="N4" s="8"/>
      <c r="O4" s="8"/>
      <c r="P4" s="17"/>
    </row>
    <row r="5" spans="2:16" x14ac:dyDescent="0.3">
      <c r="B5" s="16"/>
      <c r="C5" s="8"/>
      <c r="D5" s="8"/>
      <c r="E5" s="8"/>
      <c r="F5" s="8"/>
      <c r="G5" s="8"/>
      <c r="H5" s="8"/>
      <c r="I5" s="8"/>
      <c r="J5" s="8"/>
      <c r="K5" s="8"/>
      <c r="L5" s="8"/>
      <c r="M5" s="8"/>
      <c r="N5" s="8"/>
      <c r="O5" s="8"/>
      <c r="P5" s="17"/>
    </row>
    <row r="6" spans="2:16" x14ac:dyDescent="0.3">
      <c r="B6" s="16"/>
      <c r="C6" s="8"/>
      <c r="D6" s="8"/>
      <c r="E6" s="8"/>
      <c r="F6" s="8"/>
      <c r="G6" s="8"/>
      <c r="H6" s="8"/>
      <c r="I6" s="8"/>
      <c r="J6" s="8"/>
      <c r="K6" s="8"/>
      <c r="L6" s="8"/>
      <c r="M6" s="8"/>
      <c r="N6" s="8"/>
      <c r="O6" s="8"/>
      <c r="P6" s="17"/>
    </row>
    <row r="7" spans="2:16" x14ac:dyDescent="0.3">
      <c r="B7" s="16"/>
      <c r="C7" s="8"/>
      <c r="D7" s="8"/>
      <c r="E7" s="8"/>
      <c r="F7" s="8"/>
      <c r="G7" s="8"/>
      <c r="H7" s="8"/>
      <c r="I7" s="8"/>
      <c r="J7" s="8"/>
      <c r="K7" s="8"/>
      <c r="L7" s="8"/>
      <c r="M7" s="8"/>
      <c r="N7" s="8"/>
      <c r="O7" s="8"/>
      <c r="P7" s="17"/>
    </row>
    <row r="8" spans="2:16" x14ac:dyDescent="0.3">
      <c r="B8" s="16"/>
      <c r="C8" s="8"/>
      <c r="D8" s="8"/>
      <c r="E8" s="8"/>
      <c r="F8" s="8"/>
      <c r="G8" s="8"/>
      <c r="H8" s="8"/>
      <c r="I8" s="8"/>
      <c r="J8" s="8"/>
      <c r="K8" s="8"/>
      <c r="L8" s="8"/>
      <c r="M8" s="8"/>
      <c r="N8" s="8"/>
      <c r="O8" s="8"/>
      <c r="P8" s="17"/>
    </row>
    <row r="9" spans="2:16" x14ac:dyDescent="0.3">
      <c r="B9" s="16"/>
      <c r="C9" s="8"/>
      <c r="D9" s="8"/>
      <c r="E9" s="8"/>
      <c r="F9" s="8"/>
      <c r="G9" s="8"/>
      <c r="H9" s="8"/>
      <c r="I9" s="8"/>
      <c r="J9" s="8"/>
      <c r="K9" s="8"/>
      <c r="L9" s="8"/>
      <c r="M9" s="8"/>
      <c r="N9" s="8"/>
      <c r="O9" s="8"/>
      <c r="P9" s="17"/>
    </row>
    <row r="10" spans="2:16" x14ac:dyDescent="0.3">
      <c r="B10" s="16"/>
      <c r="C10" s="8"/>
      <c r="D10" s="8"/>
      <c r="E10" s="8"/>
      <c r="F10" s="8"/>
      <c r="G10" s="8"/>
      <c r="H10" s="8"/>
      <c r="I10" s="8"/>
      <c r="J10" s="8"/>
      <c r="K10" s="8"/>
      <c r="L10" s="8"/>
      <c r="M10" s="8"/>
      <c r="N10" s="8"/>
      <c r="O10" s="8"/>
      <c r="P10" s="17"/>
    </row>
    <row r="11" spans="2:16" x14ac:dyDescent="0.3">
      <c r="B11" s="16"/>
      <c r="C11" s="8"/>
      <c r="D11" s="8"/>
      <c r="E11" s="8"/>
      <c r="F11" s="8"/>
      <c r="G11" s="8"/>
      <c r="H11" s="8"/>
      <c r="I11" s="8"/>
      <c r="J11" s="8"/>
      <c r="K11" s="8"/>
      <c r="L11" s="8"/>
      <c r="M11" s="8"/>
      <c r="N11" s="8"/>
      <c r="O11" s="8"/>
      <c r="P11" s="17"/>
    </row>
    <row r="12" spans="2:16" x14ac:dyDescent="0.3">
      <c r="B12" s="16"/>
      <c r="C12" s="8"/>
      <c r="D12" s="8"/>
      <c r="E12" s="8"/>
      <c r="F12" s="8"/>
      <c r="G12" s="8"/>
      <c r="H12" s="8"/>
      <c r="I12" s="8"/>
      <c r="J12" s="8"/>
      <c r="K12" s="8"/>
      <c r="L12" s="8"/>
      <c r="M12" s="8"/>
      <c r="N12" s="8"/>
      <c r="O12" s="8"/>
      <c r="P12" s="17"/>
    </row>
    <row r="13" spans="2:16" x14ac:dyDescent="0.3">
      <c r="B13" s="16"/>
      <c r="C13" s="8"/>
      <c r="D13" s="8"/>
      <c r="E13" s="8"/>
      <c r="F13" s="8"/>
      <c r="G13" s="8"/>
      <c r="H13" s="8"/>
      <c r="I13" s="8"/>
      <c r="J13" s="8"/>
      <c r="K13" s="8"/>
      <c r="L13" s="8"/>
      <c r="M13" s="8"/>
      <c r="N13" s="8"/>
      <c r="O13" s="8"/>
      <c r="P13" s="17"/>
    </row>
    <row r="14" spans="2:16" x14ac:dyDescent="0.3">
      <c r="B14" s="16"/>
      <c r="C14" s="8"/>
      <c r="D14" s="8"/>
      <c r="E14" s="8"/>
      <c r="F14" s="8"/>
      <c r="G14" s="8"/>
      <c r="H14" s="8"/>
      <c r="I14" s="8"/>
      <c r="J14" s="8"/>
      <c r="K14" s="8"/>
      <c r="L14" s="8"/>
      <c r="M14" s="8"/>
      <c r="N14" s="8"/>
      <c r="O14" s="8"/>
      <c r="P14" s="17"/>
    </row>
    <row r="15" spans="2:16" x14ac:dyDescent="0.3">
      <c r="B15" s="16"/>
      <c r="C15" s="1260"/>
      <c r="D15" s="1260"/>
      <c r="E15" s="1260"/>
      <c r="F15" s="1260"/>
      <c r="G15" s="1260"/>
      <c r="H15" s="1260"/>
      <c r="I15" s="1260"/>
      <c r="J15" s="1260"/>
      <c r="K15" s="1260"/>
      <c r="L15" s="1260"/>
      <c r="M15" s="1260"/>
      <c r="N15" s="1260"/>
      <c r="O15" s="1260"/>
      <c r="P15" s="17"/>
    </row>
    <row r="16" spans="2:16" ht="17.25" thickBot="1" x14ac:dyDescent="0.35">
      <c r="B16" s="18"/>
      <c r="C16" s="60"/>
      <c r="D16" s="19"/>
      <c r="E16" s="19"/>
      <c r="F16" s="19"/>
      <c r="G16" s="19"/>
      <c r="H16" s="19"/>
      <c r="I16" s="19"/>
      <c r="J16" s="19"/>
      <c r="K16" s="19"/>
      <c r="L16" s="19"/>
      <c r="M16" s="19"/>
      <c r="N16" s="19"/>
      <c r="O16" s="19"/>
      <c r="P16" s="20"/>
    </row>
    <row r="17" spans="2:16" ht="18" thickTop="1" thickBot="1" x14ac:dyDescent="0.35">
      <c r="B17" s="8"/>
      <c r="C17" s="76"/>
      <c r="E17" s="8"/>
      <c r="F17" s="8"/>
      <c r="G17" s="8"/>
      <c r="H17" s="8"/>
      <c r="I17" s="8"/>
      <c r="J17" s="8"/>
      <c r="K17" s="8"/>
      <c r="L17" s="8"/>
      <c r="M17" s="8"/>
      <c r="N17" s="8"/>
      <c r="O17" s="8"/>
      <c r="P17" s="8"/>
    </row>
    <row r="18" spans="2:16" s="8" customFormat="1" ht="74.25" customHeight="1" thickBot="1" x14ac:dyDescent="0.35">
      <c r="C18" s="1261" t="s">
        <v>435</v>
      </c>
      <c r="D18" s="1262"/>
      <c r="E18" s="1262"/>
      <c r="F18" s="1262"/>
      <c r="G18" s="1262"/>
      <c r="H18" s="1262"/>
      <c r="I18" s="1262"/>
      <c r="J18" s="1262"/>
      <c r="K18" s="1262"/>
      <c r="L18" s="1262"/>
      <c r="M18" s="1262"/>
      <c r="N18" s="1263"/>
    </row>
    <row r="19" spans="2:16" s="8" customFormat="1" ht="22.5" customHeight="1" x14ac:dyDescent="0.3">
      <c r="C19" s="86"/>
      <c r="D19" s="86"/>
      <c r="E19" s="86"/>
      <c r="F19" s="86"/>
      <c r="G19" s="86"/>
      <c r="H19" s="86"/>
      <c r="I19" s="86"/>
      <c r="J19" s="86"/>
      <c r="K19" s="86"/>
      <c r="L19" s="86"/>
      <c r="M19" s="86"/>
      <c r="N19" s="86"/>
    </row>
    <row r="20" spans="2:16" s="8" customFormat="1" ht="22.5" customHeight="1" x14ac:dyDescent="0.3">
      <c r="C20" s="86"/>
      <c r="D20" s="86"/>
      <c r="E20" s="86"/>
      <c r="F20" s="86"/>
      <c r="G20" s="86"/>
      <c r="H20" s="86"/>
      <c r="I20" s="86"/>
      <c r="J20" s="86"/>
      <c r="K20" s="86"/>
      <c r="L20" s="86"/>
      <c r="M20" s="86"/>
      <c r="N20" s="86"/>
    </row>
    <row r="21" spans="2:16" s="8" customFormat="1" ht="22.5" customHeight="1" thickBot="1" x14ac:dyDescent="0.35">
      <c r="C21" s="86"/>
      <c r="D21" s="86"/>
      <c r="E21" s="86"/>
      <c r="F21" s="86"/>
      <c r="G21" s="86"/>
      <c r="H21" s="86"/>
      <c r="I21" s="86"/>
      <c r="J21" s="86"/>
      <c r="K21" s="86"/>
      <c r="L21" s="86"/>
      <c r="M21" s="86"/>
      <c r="N21" s="86"/>
    </row>
    <row r="22" spans="2:16" s="8" customFormat="1" ht="25.5" customHeight="1" thickTop="1" thickBot="1" x14ac:dyDescent="0.35">
      <c r="C22" s="1264" t="s">
        <v>188</v>
      </c>
      <c r="D22" s="1265"/>
      <c r="E22" s="1265"/>
      <c r="F22" s="1265"/>
      <c r="G22" s="1265"/>
      <c r="H22" s="1265"/>
      <c r="I22" s="1265"/>
      <c r="J22" s="1265"/>
      <c r="K22" s="1265"/>
      <c r="L22" s="1265"/>
      <c r="M22" s="1265"/>
      <c r="N22" s="1266"/>
    </row>
    <row r="23" spans="2:16" s="8" customFormat="1" ht="17.25" thickTop="1" x14ac:dyDescent="0.3">
      <c r="B23" s="65"/>
      <c r="C23" s="1267"/>
      <c r="D23" s="1267"/>
      <c r="E23" s="1267"/>
      <c r="F23" s="1267"/>
      <c r="G23" s="1267"/>
      <c r="H23" s="1267"/>
      <c r="I23" s="1267"/>
      <c r="J23" s="1267"/>
      <c r="K23" s="1267"/>
      <c r="L23" s="1267"/>
      <c r="M23" s="1267"/>
      <c r="N23" s="1267"/>
    </row>
    <row r="24" spans="2:16" ht="18.75" x14ac:dyDescent="0.3">
      <c r="C24" s="1268" t="s">
        <v>257</v>
      </c>
      <c r="D24" s="1268"/>
      <c r="E24" s="1268"/>
      <c r="F24" s="1268"/>
      <c r="G24" s="1268"/>
      <c r="H24" s="1268"/>
      <c r="I24" s="1268"/>
      <c r="J24" s="1268"/>
      <c r="K24" s="1268"/>
      <c r="L24" s="1268"/>
      <c r="M24" s="1268"/>
      <c r="N24" s="1268"/>
      <c r="O24" s="10"/>
      <c r="P24" s="10"/>
    </row>
    <row r="25" spans="2:16" ht="17.25" thickBot="1" x14ac:dyDescent="0.35"/>
    <row r="26" spans="2:16" ht="30" customHeight="1" thickTop="1" thickBot="1" x14ac:dyDescent="0.35">
      <c r="B26" s="8"/>
      <c r="C26" s="801" t="s">
        <v>149</v>
      </c>
      <c r="D26" s="801"/>
      <c r="E26" s="801"/>
      <c r="F26" s="801"/>
      <c r="G26" s="801"/>
      <c r="H26" s="801"/>
      <c r="I26" s="801"/>
      <c r="J26" s="801"/>
      <c r="K26" s="801"/>
      <c r="L26" s="801"/>
      <c r="M26" s="801"/>
      <c r="N26" s="801"/>
      <c r="O26" s="1253"/>
    </row>
    <row r="27" spans="2:16" ht="188.25" customHeight="1" thickTop="1" x14ac:dyDescent="0.3">
      <c r="B27" s="9"/>
      <c r="C27" s="1254" t="s">
        <v>391</v>
      </c>
      <c r="D27" s="1255"/>
      <c r="E27" s="1255"/>
      <c r="F27" s="1255"/>
      <c r="G27" s="1255"/>
      <c r="H27" s="1255"/>
      <c r="I27" s="1255"/>
      <c r="J27" s="1255"/>
      <c r="K27" s="1255"/>
      <c r="L27" s="1255"/>
      <c r="M27" s="1255"/>
      <c r="N27" s="1256"/>
      <c r="O27" s="1253"/>
    </row>
    <row r="28" spans="2:16" ht="70.5" customHeight="1" thickBot="1" x14ac:dyDescent="0.35">
      <c r="B28" s="9"/>
      <c r="C28" s="1257"/>
      <c r="D28" s="1258"/>
      <c r="E28" s="1258"/>
      <c r="F28" s="1258"/>
      <c r="G28" s="1258"/>
      <c r="H28" s="1258"/>
      <c r="I28" s="1258"/>
      <c r="J28" s="1258"/>
      <c r="K28" s="1258"/>
      <c r="L28" s="1258"/>
      <c r="M28" s="1258"/>
      <c r="N28" s="1259"/>
      <c r="O28" s="147"/>
    </row>
    <row r="29" spans="2:16" ht="23.25" customHeight="1" thickTop="1" thickBot="1" x14ac:dyDescent="0.35">
      <c r="B29" s="9"/>
      <c r="C29" s="801" t="s">
        <v>262</v>
      </c>
      <c r="D29" s="801"/>
      <c r="E29" s="801"/>
      <c r="F29" s="801"/>
      <c r="G29" s="801"/>
      <c r="H29" s="801"/>
      <c r="I29" s="801"/>
      <c r="J29" s="801"/>
      <c r="K29" s="801"/>
      <c r="L29" s="801"/>
      <c r="M29" s="801"/>
      <c r="N29" s="801"/>
      <c r="O29" s="147"/>
    </row>
    <row r="30" spans="2:16" ht="23.25" customHeight="1" thickTop="1" thickBot="1" x14ac:dyDescent="0.35">
      <c r="B30" s="9"/>
      <c r="C30" s="66" t="s">
        <v>113</v>
      </c>
      <c r="D30" s="1270" t="s">
        <v>150</v>
      </c>
      <c r="E30" s="1271"/>
      <c r="F30" s="1271"/>
      <c r="G30" s="1271"/>
      <c r="H30" s="1271"/>
      <c r="I30" s="1271"/>
      <c r="J30" s="1271"/>
      <c r="K30" s="1271"/>
      <c r="L30" s="1271"/>
      <c r="M30" s="1271"/>
      <c r="N30" s="1272"/>
      <c r="O30" s="147"/>
    </row>
    <row r="31" spans="2:16" ht="23.25" customHeight="1" thickTop="1" thickBot="1" x14ac:dyDescent="0.35">
      <c r="B31" s="9"/>
      <c r="C31" s="66">
        <v>1</v>
      </c>
      <c r="D31" s="1270" t="s">
        <v>392</v>
      </c>
      <c r="E31" s="1271"/>
      <c r="F31" s="1271"/>
      <c r="G31" s="1271"/>
      <c r="H31" s="1271"/>
      <c r="I31" s="1271"/>
      <c r="J31" s="1271"/>
      <c r="K31" s="1271"/>
      <c r="L31" s="1271"/>
      <c r="M31" s="1271"/>
      <c r="N31" s="1272"/>
      <c r="O31" s="147"/>
    </row>
    <row r="32" spans="2:16" ht="23.25" customHeight="1" thickTop="1" thickBot="1" x14ac:dyDescent="0.35">
      <c r="B32" s="9"/>
      <c r="C32" s="105">
        <v>2</v>
      </c>
      <c r="D32" s="1273" t="s">
        <v>393</v>
      </c>
      <c r="E32" s="1274"/>
      <c r="F32" s="1274"/>
      <c r="G32" s="1274"/>
      <c r="H32" s="1274"/>
      <c r="I32" s="1274"/>
      <c r="J32" s="1274"/>
      <c r="K32" s="1274"/>
      <c r="L32" s="1274"/>
      <c r="M32" s="1274"/>
      <c r="N32" s="1275"/>
      <c r="O32" s="147"/>
    </row>
    <row r="33" spans="2:16" ht="23.25" customHeight="1" thickTop="1" x14ac:dyDescent="0.3">
      <c r="B33" s="9"/>
      <c r="C33" s="104"/>
      <c r="D33" s="104"/>
      <c r="E33" s="104"/>
      <c r="F33" s="104"/>
      <c r="G33" s="104"/>
      <c r="H33" s="104"/>
      <c r="I33" s="104"/>
      <c r="J33" s="104"/>
      <c r="K33" s="104"/>
      <c r="L33" s="104"/>
      <c r="M33" s="104"/>
      <c r="N33" s="104"/>
      <c r="O33" s="147"/>
    </row>
    <row r="34" spans="2:16" ht="18.75" x14ac:dyDescent="0.3">
      <c r="C34" s="1268" t="s">
        <v>259</v>
      </c>
      <c r="D34" s="1268"/>
      <c r="E34" s="1268"/>
      <c r="F34" s="1268"/>
      <c r="G34" s="1268"/>
      <c r="H34" s="1268"/>
      <c r="I34" s="1268"/>
      <c r="J34" s="1268"/>
      <c r="K34" s="1268"/>
      <c r="L34" s="1268"/>
      <c r="M34" s="1268"/>
      <c r="N34" s="1268"/>
      <c r="O34" s="10"/>
      <c r="P34" s="10"/>
    </row>
    <row r="35" spans="2:16" ht="17.25" thickBot="1" x14ac:dyDescent="0.35"/>
    <row r="36" spans="2:16" ht="30" customHeight="1" thickTop="1" thickBot="1" x14ac:dyDescent="0.35">
      <c r="B36" s="8"/>
      <c r="C36" s="801" t="s">
        <v>151</v>
      </c>
      <c r="D36" s="801"/>
      <c r="E36" s="801"/>
      <c r="F36" s="801"/>
      <c r="G36" s="801"/>
      <c r="H36" s="801"/>
      <c r="I36" s="801"/>
      <c r="J36" s="801"/>
      <c r="K36" s="801"/>
      <c r="L36" s="801"/>
      <c r="M36" s="801"/>
      <c r="N36" s="801"/>
      <c r="O36" s="1253"/>
    </row>
    <row r="37" spans="2:16" ht="291" customHeight="1" thickTop="1" thickBot="1" x14ac:dyDescent="0.35">
      <c r="B37" s="8"/>
      <c r="C37" s="1276" t="s">
        <v>394</v>
      </c>
      <c r="D37" s="1277"/>
      <c r="E37" s="1277"/>
      <c r="F37" s="1277"/>
      <c r="G37" s="1277"/>
      <c r="H37" s="1277"/>
      <c r="I37" s="1277"/>
      <c r="J37" s="1277"/>
      <c r="K37" s="1277"/>
      <c r="L37" s="1277"/>
      <c r="M37" s="1277"/>
      <c r="N37" s="1278"/>
      <c r="O37" s="1253"/>
    </row>
    <row r="38" spans="2:16" ht="31.5" customHeight="1" thickTop="1" thickBot="1" x14ac:dyDescent="0.35">
      <c r="B38" s="8"/>
      <c r="C38" s="801" t="s">
        <v>367</v>
      </c>
      <c r="D38" s="801"/>
      <c r="E38" s="801"/>
      <c r="F38" s="801"/>
      <c r="G38" s="801"/>
      <c r="H38" s="801"/>
      <c r="I38" s="801"/>
      <c r="J38" s="801"/>
      <c r="K38" s="801"/>
      <c r="L38" s="801"/>
      <c r="M38" s="801"/>
      <c r="N38" s="801"/>
      <c r="O38" s="1253"/>
    </row>
    <row r="39" spans="2:16" ht="57.75" customHeight="1" thickTop="1" thickBot="1" x14ac:dyDescent="0.35">
      <c r="B39" s="9"/>
      <c r="C39" s="1276" t="s">
        <v>414</v>
      </c>
      <c r="D39" s="1277"/>
      <c r="E39" s="1277"/>
      <c r="F39" s="1277"/>
      <c r="G39" s="1277"/>
      <c r="H39" s="1277"/>
      <c r="I39" s="1277"/>
      <c r="J39" s="1277"/>
      <c r="K39" s="1277"/>
      <c r="L39" s="1277"/>
      <c r="M39" s="1277"/>
      <c r="N39" s="1278"/>
      <c r="O39" s="1253"/>
    </row>
    <row r="40" spans="2:16" ht="23.25" customHeight="1" thickTop="1" x14ac:dyDescent="0.3">
      <c r="B40" s="9"/>
      <c r="C40" s="1279" t="s">
        <v>258</v>
      </c>
      <c r="D40" s="1279"/>
      <c r="E40" s="1279"/>
      <c r="F40" s="1279"/>
      <c r="G40" s="1279"/>
      <c r="H40" s="1279"/>
      <c r="I40" s="1279"/>
      <c r="J40" s="1279"/>
      <c r="K40" s="1279"/>
      <c r="L40" s="1279"/>
      <c r="M40" s="1279"/>
      <c r="N40" s="1279"/>
      <c r="O40" s="147"/>
    </row>
    <row r="41" spans="2:16" ht="23.25" customHeight="1" x14ac:dyDescent="0.3">
      <c r="B41" s="9"/>
      <c r="C41" s="329" t="s">
        <v>113</v>
      </c>
      <c r="D41" s="1269" t="s">
        <v>150</v>
      </c>
      <c r="E41" s="1269"/>
      <c r="F41" s="1269"/>
      <c r="G41" s="1269"/>
      <c r="H41" s="1269"/>
      <c r="I41" s="1269"/>
      <c r="J41" s="1269"/>
      <c r="K41" s="1269"/>
      <c r="L41" s="1269"/>
      <c r="M41" s="1269"/>
      <c r="N41" s="1269"/>
      <c r="O41" s="147"/>
    </row>
    <row r="42" spans="2:16" ht="18" customHeight="1" x14ac:dyDescent="0.3">
      <c r="B42" s="9"/>
      <c r="C42" s="329"/>
      <c r="D42" s="1269"/>
      <c r="E42" s="1269"/>
      <c r="F42" s="1269"/>
      <c r="G42" s="1269"/>
      <c r="H42" s="1269"/>
      <c r="I42" s="1269"/>
      <c r="J42" s="1269"/>
      <c r="K42" s="1269"/>
      <c r="L42" s="1269"/>
      <c r="M42" s="1269"/>
      <c r="N42" s="1269"/>
      <c r="O42" s="147"/>
    </row>
    <row r="43" spans="2:16" ht="18" customHeight="1" x14ac:dyDescent="0.3">
      <c r="B43" s="9"/>
      <c r="C43" s="330"/>
      <c r="D43" s="1283"/>
      <c r="E43" s="1283"/>
      <c r="F43" s="1283"/>
      <c r="G43" s="1283"/>
      <c r="H43" s="1283"/>
      <c r="I43" s="1283"/>
      <c r="J43" s="1283"/>
      <c r="K43" s="1283"/>
      <c r="L43" s="1283"/>
      <c r="M43" s="1283"/>
      <c r="N43" s="1283"/>
      <c r="O43" s="147"/>
    </row>
    <row r="44" spans="2:16" ht="18" customHeight="1" x14ac:dyDescent="0.3">
      <c r="B44" s="9"/>
      <c r="C44" s="330"/>
      <c r="D44" s="1283"/>
      <c r="E44" s="1283"/>
      <c r="F44" s="1283"/>
      <c r="G44" s="1283"/>
      <c r="H44" s="1283"/>
      <c r="I44" s="1283"/>
      <c r="J44" s="1283"/>
      <c r="K44" s="1283"/>
      <c r="L44" s="1283"/>
      <c r="M44" s="1283"/>
      <c r="N44" s="1283"/>
      <c r="O44" s="147"/>
    </row>
    <row r="45" spans="2:16" ht="18" customHeight="1" x14ac:dyDescent="0.3">
      <c r="B45" s="9"/>
      <c r="C45" s="330"/>
      <c r="D45" s="1283"/>
      <c r="E45" s="1283"/>
      <c r="F45" s="1283"/>
      <c r="G45" s="1283"/>
      <c r="H45" s="1283"/>
      <c r="I45" s="1283"/>
      <c r="J45" s="1283"/>
      <c r="K45" s="1283"/>
      <c r="L45" s="1283"/>
      <c r="M45" s="1283"/>
      <c r="N45" s="1283"/>
      <c r="O45" s="147"/>
    </row>
    <row r="46" spans="2:16" ht="18" customHeight="1" x14ac:dyDescent="0.3">
      <c r="B46" s="9"/>
      <c r="C46" s="331"/>
      <c r="D46" s="1283"/>
      <c r="E46" s="1283"/>
      <c r="F46" s="1283"/>
      <c r="G46" s="1283"/>
      <c r="H46" s="1283"/>
      <c r="I46" s="1283"/>
      <c r="J46" s="1283"/>
      <c r="K46" s="1283"/>
      <c r="L46" s="1283"/>
      <c r="M46" s="1283"/>
      <c r="N46" s="1283"/>
      <c r="O46" s="147"/>
    </row>
    <row r="47" spans="2:16" s="1" customFormat="1" ht="15" x14ac:dyDescent="0.25"/>
    <row r="48" spans="2:16" s="1" customFormat="1" ht="15.75" thickBot="1" x14ac:dyDescent="0.3"/>
    <row r="49" spans="2:17" s="8" customFormat="1" ht="20.25" thickTop="1" thickBot="1" x14ac:dyDescent="0.35">
      <c r="B49" s="65"/>
      <c r="C49" s="1264" t="s">
        <v>190</v>
      </c>
      <c r="D49" s="1265"/>
      <c r="E49" s="1265"/>
      <c r="F49" s="1265"/>
      <c r="G49" s="1265"/>
      <c r="H49" s="1265"/>
      <c r="I49" s="1265"/>
      <c r="J49" s="1265"/>
      <c r="K49" s="1265"/>
      <c r="L49" s="1265"/>
      <c r="M49" s="1265"/>
      <c r="N49" s="1266"/>
    </row>
    <row r="50" spans="2:17" s="8" customFormat="1" ht="19.5" thickTop="1" x14ac:dyDescent="0.3">
      <c r="B50" s="65"/>
      <c r="C50" s="86"/>
      <c r="D50" s="86"/>
      <c r="E50" s="86"/>
      <c r="F50" s="86"/>
      <c r="G50" s="86"/>
      <c r="H50" s="86"/>
      <c r="I50" s="86"/>
      <c r="J50" s="86"/>
      <c r="K50" s="86"/>
      <c r="L50" s="86"/>
      <c r="M50" s="86"/>
      <c r="N50" s="86"/>
    </row>
    <row r="51" spans="2:17" ht="18.75" x14ac:dyDescent="0.3">
      <c r="C51" s="1268" t="s">
        <v>189</v>
      </c>
      <c r="D51" s="1268"/>
      <c r="E51" s="1268"/>
      <c r="F51" s="1268"/>
      <c r="G51" s="1268"/>
      <c r="H51" s="1268"/>
      <c r="I51" s="1268"/>
      <c r="J51" s="1268"/>
      <c r="K51" s="1268"/>
      <c r="L51" s="1268"/>
      <c r="M51" s="1268"/>
      <c r="N51" s="1268"/>
      <c r="O51" s="10"/>
      <c r="P51" s="10"/>
    </row>
    <row r="52" spans="2:17" ht="17.25" thickBot="1" x14ac:dyDescent="0.35"/>
    <row r="53" spans="2:17" ht="30" customHeight="1" thickTop="1" thickBot="1" x14ac:dyDescent="0.35">
      <c r="B53" s="8"/>
      <c r="C53" s="801" t="s">
        <v>124</v>
      </c>
      <c r="D53" s="801"/>
      <c r="E53" s="801"/>
      <c r="F53" s="801"/>
      <c r="G53" s="801"/>
      <c r="H53" s="801"/>
      <c r="I53" s="801"/>
      <c r="J53" s="801"/>
      <c r="K53" s="801"/>
      <c r="L53" s="801"/>
      <c r="M53" s="801"/>
      <c r="N53" s="801"/>
      <c r="O53" s="1253"/>
    </row>
    <row r="54" spans="2:17" ht="44.25" customHeight="1" thickTop="1" thickBot="1" x14ac:dyDescent="0.35">
      <c r="B54" s="9"/>
      <c r="C54" s="1280" t="s">
        <v>395</v>
      </c>
      <c r="D54" s="1281"/>
      <c r="E54" s="1281"/>
      <c r="F54" s="1281"/>
      <c r="G54" s="1281"/>
      <c r="H54" s="1281"/>
      <c r="I54" s="1281"/>
      <c r="J54" s="1281"/>
      <c r="K54" s="1281"/>
      <c r="L54" s="1281"/>
      <c r="M54" s="1281"/>
      <c r="N54" s="1282"/>
      <c r="O54" s="1253"/>
    </row>
    <row r="55" spans="2:17" ht="18" customHeight="1" thickTop="1" thickBot="1" x14ac:dyDescent="0.35">
      <c r="B55" s="8"/>
      <c r="C55" s="801" t="s">
        <v>122</v>
      </c>
      <c r="D55" s="801"/>
      <c r="E55" s="801"/>
      <c r="F55" s="801"/>
      <c r="G55" s="801"/>
      <c r="H55" s="801"/>
      <c r="I55" s="801"/>
      <c r="J55" s="801"/>
      <c r="K55" s="801"/>
      <c r="L55" s="801"/>
      <c r="M55" s="801"/>
      <c r="N55" s="801"/>
      <c r="O55" s="147"/>
    </row>
    <row r="56" spans="2:17" ht="53.25" customHeight="1" thickTop="1" thickBot="1" x14ac:dyDescent="0.35">
      <c r="B56" s="9"/>
      <c r="C56" s="1280" t="s">
        <v>396</v>
      </c>
      <c r="D56" s="1281"/>
      <c r="E56" s="1281"/>
      <c r="F56" s="1281"/>
      <c r="G56" s="1281"/>
      <c r="H56" s="1281"/>
      <c r="I56" s="1281"/>
      <c r="J56" s="1281"/>
      <c r="K56" s="1281"/>
      <c r="L56" s="1281"/>
      <c r="M56" s="1281"/>
      <c r="N56" s="1282"/>
      <c r="O56" s="147"/>
    </row>
    <row r="57" spans="2:17" ht="17.25" thickTop="1" x14ac:dyDescent="0.3"/>
    <row r="58" spans="2:17" ht="18.75" x14ac:dyDescent="0.3">
      <c r="C58" s="1268" t="s">
        <v>191</v>
      </c>
      <c r="D58" s="1268"/>
      <c r="E58" s="1268"/>
      <c r="F58" s="1268"/>
      <c r="G58" s="1268"/>
      <c r="H58" s="1268"/>
      <c r="I58" s="1268"/>
      <c r="J58" s="1268"/>
      <c r="K58" s="1268"/>
      <c r="L58" s="1268"/>
      <c r="M58" s="1268"/>
      <c r="N58" s="1268"/>
      <c r="O58" s="1268"/>
      <c r="P58" s="1268"/>
      <c r="Q58" s="10"/>
    </row>
    <row r="59" spans="2:17" ht="17.25" thickBot="1" x14ac:dyDescent="0.35"/>
    <row r="60" spans="2:17" ht="35.25" customHeight="1" thickTop="1" thickBot="1" x14ac:dyDescent="0.35">
      <c r="C60" s="801" t="s">
        <v>185</v>
      </c>
      <c r="D60" s="801"/>
      <c r="E60" s="801"/>
      <c r="F60" s="801"/>
      <c r="G60" s="801"/>
      <c r="H60" s="801"/>
      <c r="I60" s="801"/>
      <c r="J60" s="801"/>
      <c r="K60" s="801"/>
      <c r="L60" s="801"/>
      <c r="M60" s="801"/>
      <c r="N60" s="801"/>
      <c r="O60" s="147"/>
    </row>
    <row r="61" spans="2:17" ht="46.5" customHeight="1" thickTop="1" thickBot="1" x14ac:dyDescent="0.35">
      <c r="C61" s="1280" t="s">
        <v>397</v>
      </c>
      <c r="D61" s="1281"/>
      <c r="E61" s="1281"/>
      <c r="F61" s="1281"/>
      <c r="G61" s="1281"/>
      <c r="H61" s="1281"/>
      <c r="I61" s="1281"/>
      <c r="J61" s="1281"/>
      <c r="K61" s="1281"/>
      <c r="L61" s="1281"/>
      <c r="M61" s="1281"/>
      <c r="N61" s="1282"/>
      <c r="O61" s="147"/>
    </row>
    <row r="62" spans="2:17" ht="24" customHeight="1" thickTop="1" thickBot="1" x14ac:dyDescent="0.35">
      <c r="C62" s="801" t="s">
        <v>121</v>
      </c>
      <c r="D62" s="801"/>
      <c r="E62" s="801"/>
      <c r="F62" s="801"/>
      <c r="G62" s="801"/>
      <c r="H62" s="801"/>
      <c r="I62" s="801"/>
      <c r="J62" s="801"/>
      <c r="K62" s="801"/>
      <c r="L62" s="801"/>
      <c r="M62" s="801"/>
      <c r="N62" s="801"/>
      <c r="O62" s="147"/>
    </row>
    <row r="63" spans="2:17" ht="30" customHeight="1" thickTop="1" thickBot="1" x14ac:dyDescent="0.35">
      <c r="C63" s="1280" t="s">
        <v>398</v>
      </c>
      <c r="D63" s="1281"/>
      <c r="E63" s="1281"/>
      <c r="F63" s="1281"/>
      <c r="G63" s="1281"/>
      <c r="H63" s="1281"/>
      <c r="I63" s="1281"/>
      <c r="J63" s="1281"/>
      <c r="K63" s="1281"/>
      <c r="L63" s="1281"/>
      <c r="M63" s="1281"/>
      <c r="N63" s="1282"/>
      <c r="O63" s="147"/>
    </row>
    <row r="64" spans="2:17" ht="17.25" thickTop="1" x14ac:dyDescent="0.3">
      <c r="C64" s="11"/>
    </row>
    <row r="65" spans="3:16" ht="18.75" x14ac:dyDescent="0.3">
      <c r="C65" s="1284" t="s">
        <v>184</v>
      </c>
      <c r="D65" s="1284"/>
      <c r="E65" s="1284"/>
      <c r="F65" s="1284"/>
      <c r="G65" s="1284"/>
      <c r="H65" s="1284"/>
      <c r="I65" s="1284"/>
      <c r="J65" s="1284"/>
      <c r="K65" s="1284"/>
      <c r="L65" s="1284"/>
      <c r="M65" s="1284"/>
      <c r="N65" s="1284"/>
      <c r="O65" s="145"/>
      <c r="P65" s="145"/>
    </row>
    <row r="66" spans="3:16" ht="17.25" thickBot="1" x14ac:dyDescent="0.35"/>
    <row r="67" spans="3:16" ht="28.5" customHeight="1" thickTop="1" thickBot="1" x14ac:dyDescent="0.35">
      <c r="C67" s="1285" t="s">
        <v>186</v>
      </c>
      <c r="D67" s="1286"/>
      <c r="E67" s="1286"/>
      <c r="F67" s="1286"/>
      <c r="G67" s="1286"/>
      <c r="H67" s="1286"/>
      <c r="I67" s="1286"/>
      <c r="J67" s="1286"/>
      <c r="K67" s="1286"/>
      <c r="L67" s="1286"/>
      <c r="M67" s="1286"/>
      <c r="N67" s="1287"/>
      <c r="O67" s="147"/>
    </row>
    <row r="68" spans="3:16" ht="28.5" customHeight="1" thickTop="1" x14ac:dyDescent="0.3">
      <c r="C68" s="1288" t="s">
        <v>187</v>
      </c>
      <c r="D68" s="1289"/>
      <c r="E68" s="1289"/>
      <c r="F68" s="1289"/>
      <c r="G68" s="1289"/>
      <c r="H68" s="1289"/>
      <c r="I68" s="1290"/>
      <c r="J68" s="1288" t="s">
        <v>1</v>
      </c>
      <c r="K68" s="1289"/>
      <c r="L68" s="1289"/>
      <c r="M68" s="1289"/>
      <c r="N68" s="1290"/>
      <c r="O68" s="147"/>
    </row>
    <row r="69" spans="3:16" ht="16.5" customHeight="1" x14ac:dyDescent="0.3">
      <c r="C69" s="332">
        <v>1</v>
      </c>
      <c r="D69" s="1283" t="s">
        <v>399</v>
      </c>
      <c r="E69" s="1283"/>
      <c r="F69" s="1283"/>
      <c r="G69" s="1283"/>
      <c r="H69" s="1283"/>
      <c r="I69" s="1283"/>
      <c r="J69" s="1283" t="s">
        <v>400</v>
      </c>
      <c r="K69" s="1283"/>
      <c r="L69" s="1283"/>
      <c r="M69" s="1283"/>
      <c r="N69" s="1283"/>
      <c r="O69" s="147"/>
    </row>
    <row r="70" spans="3:16" ht="16.5" customHeight="1" x14ac:dyDescent="0.3">
      <c r="C70" s="332">
        <v>2</v>
      </c>
      <c r="D70" s="1283" t="s">
        <v>401</v>
      </c>
      <c r="E70" s="1283"/>
      <c r="F70" s="1283"/>
      <c r="G70" s="1283"/>
      <c r="H70" s="1283"/>
      <c r="I70" s="1283"/>
      <c r="J70" s="1283" t="s">
        <v>402</v>
      </c>
      <c r="K70" s="1283"/>
      <c r="L70" s="1283"/>
      <c r="M70" s="1283"/>
      <c r="N70" s="1283"/>
      <c r="O70" s="147"/>
    </row>
    <row r="71" spans="3:16" ht="16.5" customHeight="1" x14ac:dyDescent="0.3">
      <c r="C71" s="332">
        <v>3</v>
      </c>
      <c r="D71" s="1283" t="s">
        <v>403</v>
      </c>
      <c r="E71" s="1283"/>
      <c r="F71" s="1283"/>
      <c r="G71" s="1283"/>
      <c r="H71" s="1283"/>
      <c r="I71" s="1283"/>
      <c r="J71" s="1283" t="s">
        <v>404</v>
      </c>
      <c r="K71" s="1283"/>
      <c r="L71" s="1283"/>
      <c r="M71" s="1283"/>
      <c r="N71" s="1283"/>
      <c r="O71" s="147"/>
    </row>
    <row r="72" spans="3:16" ht="16.5" customHeight="1" x14ac:dyDescent="0.3">
      <c r="C72" s="332"/>
      <c r="D72" s="1283"/>
      <c r="E72" s="1283"/>
      <c r="F72" s="1283"/>
      <c r="G72" s="1283"/>
      <c r="H72" s="1283"/>
      <c r="I72" s="1283"/>
      <c r="J72" s="1283"/>
      <c r="K72" s="1283"/>
      <c r="L72" s="1283"/>
      <c r="M72" s="1283"/>
      <c r="N72" s="1283"/>
      <c r="O72" s="147"/>
    </row>
    <row r="73" spans="3:16" ht="16.5" customHeight="1" x14ac:dyDescent="0.3">
      <c r="C73" s="332"/>
      <c r="D73" s="1283"/>
      <c r="E73" s="1283"/>
      <c r="F73" s="1283"/>
      <c r="G73" s="1283"/>
      <c r="H73" s="1283"/>
      <c r="I73" s="1283"/>
      <c r="J73" s="1283"/>
      <c r="K73" s="1283"/>
      <c r="L73" s="1283"/>
      <c r="M73" s="1283"/>
      <c r="N73" s="1283"/>
      <c r="O73" s="147"/>
    </row>
    <row r="74" spans="3:16" ht="16.5" customHeight="1" x14ac:dyDescent="0.3">
      <c r="C74" s="332"/>
      <c r="D74" s="1283"/>
      <c r="E74" s="1283"/>
      <c r="F74" s="1283"/>
      <c r="G74" s="1283"/>
      <c r="H74" s="1283"/>
      <c r="I74" s="1283"/>
      <c r="J74" s="1283"/>
      <c r="K74" s="1283"/>
      <c r="L74" s="1283"/>
      <c r="M74" s="1283"/>
      <c r="N74" s="1283"/>
      <c r="O74" s="147"/>
    </row>
    <row r="75" spans="3:16" ht="16.5" customHeight="1" x14ac:dyDescent="0.3">
      <c r="C75" s="332"/>
      <c r="D75" s="1283"/>
      <c r="E75" s="1283"/>
      <c r="F75" s="1283"/>
      <c r="G75" s="1283"/>
      <c r="H75" s="1283"/>
      <c r="I75" s="1283"/>
      <c r="J75" s="1283"/>
      <c r="K75" s="1283"/>
      <c r="L75" s="1283"/>
      <c r="M75" s="1283"/>
      <c r="N75" s="1283"/>
      <c r="O75" s="147"/>
    </row>
    <row r="76" spans="3:16" ht="16.5" customHeight="1" x14ac:dyDescent="0.3">
      <c r="C76" s="332"/>
      <c r="D76" s="1283"/>
      <c r="E76" s="1283"/>
      <c r="F76" s="1283"/>
      <c r="G76" s="1283"/>
      <c r="H76" s="1283"/>
      <c r="I76" s="1283"/>
      <c r="J76" s="1283"/>
      <c r="K76" s="1283"/>
      <c r="L76" s="1283"/>
      <c r="M76" s="1283"/>
      <c r="N76" s="1283"/>
      <c r="O76" s="147"/>
    </row>
    <row r="77" spans="3:16" ht="17.25" customHeight="1" x14ac:dyDescent="0.3">
      <c r="C77" s="1294" t="s">
        <v>3</v>
      </c>
      <c r="D77" s="1294"/>
      <c r="E77" s="1294"/>
      <c r="F77" s="1294"/>
      <c r="G77" s="1294"/>
      <c r="H77" s="1294"/>
    </row>
    <row r="78" spans="3:16" x14ac:dyDescent="0.3">
      <c r="F78" s="46"/>
    </row>
    <row r="80" spans="3:16" ht="18.75" x14ac:dyDescent="0.3">
      <c r="C80" s="1268" t="s">
        <v>2</v>
      </c>
      <c r="D80" s="1268"/>
      <c r="E80" s="1268"/>
      <c r="F80" s="1268"/>
      <c r="G80" s="1268"/>
      <c r="H80" s="1268"/>
      <c r="I80" s="1268"/>
      <c r="J80" s="1268"/>
      <c r="K80" s="1268"/>
      <c r="L80" s="1268"/>
      <c r="M80" s="1268"/>
      <c r="N80" s="1268"/>
      <c r="O80" s="1268"/>
      <c r="P80" s="1268"/>
    </row>
    <row r="81" spans="3:15" s="46" customFormat="1" ht="17.25" thickBot="1" x14ac:dyDescent="0.35"/>
    <row r="82" spans="3:15" ht="66" customHeight="1" thickTop="1" thickBot="1" x14ac:dyDescent="0.35">
      <c r="C82" s="801" t="s">
        <v>143</v>
      </c>
      <c r="D82" s="801"/>
      <c r="E82" s="801"/>
      <c r="F82" s="801"/>
      <c r="G82" s="801"/>
      <c r="H82" s="801"/>
      <c r="I82" s="801"/>
      <c r="J82" s="801"/>
      <c r="K82" s="801"/>
      <c r="L82" s="801"/>
      <c r="M82" s="801"/>
      <c r="N82" s="801"/>
      <c r="O82" s="147"/>
    </row>
    <row r="83" spans="3:15" ht="36" customHeight="1" thickTop="1" thickBot="1" x14ac:dyDescent="0.35">
      <c r="C83" s="39" t="s">
        <v>90</v>
      </c>
      <c r="D83" s="1285" t="s">
        <v>53</v>
      </c>
      <c r="E83" s="1286"/>
      <c r="F83" s="1286"/>
      <c r="G83" s="1286"/>
      <c r="H83" s="1287"/>
      <c r="I83" s="1285" t="s">
        <v>125</v>
      </c>
      <c r="J83" s="1286"/>
      <c r="K83" s="1286"/>
      <c r="L83" s="1286"/>
      <c r="M83" s="1286"/>
      <c r="N83" s="1287"/>
      <c r="O83" s="147"/>
    </row>
    <row r="84" spans="3:15" ht="100.5" customHeight="1" thickTop="1" thickBot="1" x14ac:dyDescent="0.35">
      <c r="C84" s="33" t="s">
        <v>405</v>
      </c>
      <c r="D84" s="1291" t="s">
        <v>406</v>
      </c>
      <c r="E84" s="1292"/>
      <c r="F84" s="1292"/>
      <c r="G84" s="1292"/>
      <c r="H84" s="1292"/>
      <c r="I84" s="1291" t="s">
        <v>407</v>
      </c>
      <c r="J84" s="1292"/>
      <c r="K84" s="1292"/>
      <c r="L84" s="1292"/>
      <c r="M84" s="1292"/>
      <c r="N84" s="1293"/>
      <c r="O84" s="147"/>
    </row>
    <row r="85" spans="3:15" ht="100.5" customHeight="1" thickTop="1" thickBot="1" x14ac:dyDescent="0.35">
      <c r="C85" s="164" t="s">
        <v>408</v>
      </c>
      <c r="D85" s="1291" t="s">
        <v>409</v>
      </c>
      <c r="E85" s="1292"/>
      <c r="F85" s="1292"/>
      <c r="G85" s="1292"/>
      <c r="H85" s="1292"/>
      <c r="I85" s="1291" t="s">
        <v>410</v>
      </c>
      <c r="J85" s="1292"/>
      <c r="K85" s="1292"/>
      <c r="L85" s="1292"/>
      <c r="M85" s="1292"/>
      <c r="N85" s="1293"/>
      <c r="O85" s="147"/>
    </row>
    <row r="86" spans="3:15" ht="91.5" customHeight="1" thickTop="1" thickBot="1" x14ac:dyDescent="0.35">
      <c r="C86" s="66" t="s">
        <v>286</v>
      </c>
      <c r="D86" s="1291"/>
      <c r="E86" s="1292"/>
      <c r="F86" s="1292"/>
      <c r="G86" s="1292"/>
      <c r="H86" s="1292"/>
      <c r="I86" s="1291"/>
      <c r="J86" s="1292"/>
      <c r="K86" s="1292"/>
      <c r="L86" s="1292"/>
      <c r="M86" s="1292"/>
      <c r="N86" s="1293"/>
      <c r="O86" s="147"/>
    </row>
    <row r="87" spans="3:15" ht="17.25" thickTop="1" x14ac:dyDescent="0.3">
      <c r="C87" s="1303" t="s">
        <v>98</v>
      </c>
      <c r="D87" s="1303"/>
      <c r="E87" s="1303"/>
      <c r="F87" s="1303"/>
      <c r="G87" s="1303"/>
      <c r="H87" s="1303"/>
    </row>
    <row r="88" spans="3:15" ht="17.25" thickBot="1" x14ac:dyDescent="0.35">
      <c r="C88" s="78"/>
      <c r="D88" s="78"/>
      <c r="E88" s="78"/>
      <c r="F88" s="78"/>
      <c r="G88" s="78"/>
      <c r="H88" s="78"/>
    </row>
    <row r="89" spans="3:15" x14ac:dyDescent="0.3">
      <c r="C89" s="1295" t="s">
        <v>251</v>
      </c>
      <c r="D89" s="1296"/>
      <c r="E89" s="1296"/>
      <c r="F89" s="1296"/>
      <c r="G89" s="1296"/>
      <c r="H89" s="1296"/>
      <c r="I89" s="1296"/>
      <c r="J89" s="1296"/>
      <c r="K89" s="1296"/>
      <c r="L89" s="1296"/>
      <c r="M89" s="1296"/>
      <c r="N89" s="1297"/>
    </row>
    <row r="90" spans="3:15" ht="17.25" thickBot="1" x14ac:dyDescent="0.35">
      <c r="C90" s="1298"/>
      <c r="D90" s="1299"/>
      <c r="E90" s="1299"/>
      <c r="F90" s="1299"/>
      <c r="G90" s="1299"/>
      <c r="H90" s="1299"/>
      <c r="I90" s="1299"/>
      <c r="J90" s="1299"/>
      <c r="K90" s="1299"/>
      <c r="L90" s="1299"/>
      <c r="M90" s="1299"/>
      <c r="N90" s="1300"/>
    </row>
    <row r="91" spans="3:15" ht="17.25" thickBot="1" x14ac:dyDescent="0.35">
      <c r="C91" s="9"/>
      <c r="D91" s="9"/>
      <c r="E91" s="9"/>
      <c r="F91" s="9"/>
      <c r="G91" s="9"/>
      <c r="H91" s="9"/>
      <c r="I91" s="9"/>
      <c r="J91" s="9"/>
      <c r="K91" s="9"/>
      <c r="L91" s="9"/>
      <c r="M91" s="9"/>
      <c r="N91" s="9"/>
    </row>
    <row r="92" spans="3:15" ht="21" customHeight="1" thickTop="1" thickBot="1" x14ac:dyDescent="0.35">
      <c r="C92" s="1301" t="s">
        <v>263</v>
      </c>
      <c r="D92" s="1302" t="s">
        <v>411</v>
      </c>
      <c r="E92" s="1302"/>
      <c r="F92" s="1302"/>
      <c r="G92" s="1302"/>
      <c r="H92" s="1302"/>
      <c r="I92" s="1302"/>
      <c r="J92" s="1302"/>
      <c r="K92" s="1302"/>
      <c r="L92" s="1302"/>
      <c r="M92" s="1302"/>
      <c r="N92" s="1302"/>
    </row>
    <row r="93" spans="3:15" ht="18" thickTop="1" thickBot="1" x14ac:dyDescent="0.35">
      <c r="C93" s="1301"/>
      <c r="D93" s="1302" t="s">
        <v>412</v>
      </c>
      <c r="E93" s="1302"/>
      <c r="F93" s="1302"/>
      <c r="G93" s="1302"/>
      <c r="H93" s="1302"/>
      <c r="I93" s="1302"/>
      <c r="J93" s="1302"/>
      <c r="K93" s="1302"/>
      <c r="L93" s="1302"/>
      <c r="M93" s="1302"/>
      <c r="N93" s="1302"/>
    </row>
    <row r="94" spans="3:15" ht="18" thickTop="1" thickBot="1" x14ac:dyDescent="0.35">
      <c r="C94" s="1301"/>
      <c r="D94" s="1302" t="s">
        <v>413</v>
      </c>
      <c r="E94" s="1302"/>
      <c r="F94" s="1302"/>
      <c r="G94" s="1302"/>
      <c r="H94" s="1302"/>
      <c r="I94" s="1302"/>
      <c r="J94" s="1302"/>
      <c r="K94" s="1302"/>
      <c r="L94" s="1302"/>
      <c r="M94" s="1302"/>
      <c r="N94" s="1302"/>
    </row>
    <row r="95" spans="3:15" ht="17.25" thickTop="1" x14ac:dyDescent="0.3"/>
  </sheetData>
  <mergeCells count="76">
    <mergeCell ref="D85:H85"/>
    <mergeCell ref="I85:N85"/>
    <mergeCell ref="D86:H86"/>
    <mergeCell ref="I86:N86"/>
    <mergeCell ref="C87:H87"/>
    <mergeCell ref="C89:N90"/>
    <mergeCell ref="C92:C94"/>
    <mergeCell ref="D92:N92"/>
    <mergeCell ref="D93:N93"/>
    <mergeCell ref="D94:N94"/>
    <mergeCell ref="D84:H84"/>
    <mergeCell ref="I84:N84"/>
    <mergeCell ref="D74:I74"/>
    <mergeCell ref="J74:N74"/>
    <mergeCell ref="D75:I75"/>
    <mergeCell ref="J75:N75"/>
    <mergeCell ref="D76:I76"/>
    <mergeCell ref="J76:N76"/>
    <mergeCell ref="C77:H77"/>
    <mergeCell ref="C80:P80"/>
    <mergeCell ref="C82:N82"/>
    <mergeCell ref="D83:H83"/>
    <mergeCell ref="I83:N83"/>
    <mergeCell ref="D71:I71"/>
    <mergeCell ref="J71:N71"/>
    <mergeCell ref="D72:I72"/>
    <mergeCell ref="J72:N72"/>
    <mergeCell ref="D73:I73"/>
    <mergeCell ref="J73:N73"/>
    <mergeCell ref="O53:O54"/>
    <mergeCell ref="C54:N54"/>
    <mergeCell ref="C55:N55"/>
    <mergeCell ref="D70:I70"/>
    <mergeCell ref="J70:N70"/>
    <mergeCell ref="C58:P58"/>
    <mergeCell ref="C60:N60"/>
    <mergeCell ref="C61:N61"/>
    <mergeCell ref="C62:N62"/>
    <mergeCell ref="C63:N63"/>
    <mergeCell ref="C65:N65"/>
    <mergeCell ref="C67:N67"/>
    <mergeCell ref="C68:I68"/>
    <mergeCell ref="J68:N68"/>
    <mergeCell ref="D69:I69"/>
    <mergeCell ref="J69:N69"/>
    <mergeCell ref="C56:N56"/>
    <mergeCell ref="D42:N42"/>
    <mergeCell ref="D43:N43"/>
    <mergeCell ref="D44:N44"/>
    <mergeCell ref="D45:N45"/>
    <mergeCell ref="D46:N46"/>
    <mergeCell ref="C49:N49"/>
    <mergeCell ref="C51:N51"/>
    <mergeCell ref="C53:N53"/>
    <mergeCell ref="O36:O39"/>
    <mergeCell ref="C37:N37"/>
    <mergeCell ref="C38:N38"/>
    <mergeCell ref="C39:N39"/>
    <mergeCell ref="C40:N40"/>
    <mergeCell ref="D41:N41"/>
    <mergeCell ref="C29:N29"/>
    <mergeCell ref="D30:N30"/>
    <mergeCell ref="D31:N31"/>
    <mergeCell ref="D32:N32"/>
    <mergeCell ref="C34:N34"/>
    <mergeCell ref="C36:N36"/>
    <mergeCell ref="C3:P3"/>
    <mergeCell ref="B1:P1"/>
    <mergeCell ref="C26:N26"/>
    <mergeCell ref="O26:O27"/>
    <mergeCell ref="C27:N28"/>
    <mergeCell ref="C15:O15"/>
    <mergeCell ref="C18:N18"/>
    <mergeCell ref="C22:N22"/>
    <mergeCell ref="C23:N23"/>
    <mergeCell ref="C24:N24"/>
  </mergeCells>
  <hyperlinks>
    <hyperlink ref="C51:P51" location="IDENTIFICACIÓN!A1" display="PASO 1. DEFINICION DEL PROBLEMA"/>
    <hyperlink ref="C58:P58" location="IDENTIFICACIÓN!A1" display="PASO 4. PLANTEAMIENTO DE OBJETIVOS "/>
    <hyperlink ref="C80:P80" location="IDENTIFICACIÓN!A1" display="PASO 4. PLANTEAMIENTO DE OBJETIVOS "/>
    <hyperlink ref="C34:P34" location="IDENTIFICACIÓN!A1" display="PASO 1. DEFINICION DEL PROBLEMA"/>
    <hyperlink ref="C34:N34" location="'CONTEXTO INICIAL'!A1" display="PASO 1.1. ANTECEDENTES DE LA SITUACION PROBLEMA."/>
    <hyperlink ref="D92:N92" r:id="rId1" display="..\..\..\..\Documents\ADECUACION METODOLOGIAS HONDURAS\Arbol de problema analfabetismo.pptx"/>
    <hyperlink ref="D93:N93" r:id="rId2" display="..\..\..\..\Documents\ADECUACION METODOLOGIAS HONDURAS\Arbol de objetivos analfabetismo.pptx"/>
    <hyperlink ref="D94:N94" r:id="rId3" display="..\..\..\..\Documents\ADECUACION METODOLOGIAS HONDURAS\Arbol de alternativa alfabetismo.pptx"/>
    <hyperlink ref="C24:N24" location="'CONTEXTO INICIAL'!A1" display="PASO 1.1. ANTECEDENTES DE LA SITUACION PROBLEMA."/>
    <hyperlink ref="C24:P24" location="IDENTIFICACIÓN!A1" display="PASO 1. DEFINICION DEL PROBLEMA"/>
  </hyperlinks>
  <pageMargins left="0.7" right="0.7" top="0.75" bottom="0.75" header="0.3" footer="0.3"/>
  <pageSetup scale="49" orientation="portrait" r:id="rId4"/>
  <rowBreaks count="2" manualBreakCount="2">
    <brk id="33" max="15" man="1"/>
    <brk id="64" max="15" man="1"/>
  </rowBreaks>
  <drawing r:id="rId5"/>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tabColor theme="3" tint="0.59999389629810485"/>
  </sheetPr>
  <dimension ref="B1:P54"/>
  <sheetViews>
    <sheetView view="pageBreakPreview" zoomScale="106" zoomScaleNormal="100" zoomScaleSheetLayoutView="106" workbookViewId="0">
      <pane ySplit="1" topLeftCell="A44" activePane="bottomLeft" state="frozen"/>
      <selection activeCell="B21" sqref="B21:P21"/>
      <selection pane="bottomLeft" activeCell="H51" sqref="H51"/>
    </sheetView>
  </sheetViews>
  <sheetFormatPr baseColWidth="10" defaultColWidth="11.42578125" defaultRowHeight="15" x14ac:dyDescent="0.25"/>
  <cols>
    <col min="1" max="1" width="2.5703125" style="1" customWidth="1"/>
    <col min="2" max="2" width="12" style="1" customWidth="1"/>
    <col min="3" max="3" width="10.28515625" style="1" customWidth="1"/>
    <col min="4" max="4" width="18.85546875" style="1" customWidth="1"/>
    <col min="5" max="5" width="14" style="1" customWidth="1"/>
    <col min="6" max="6" width="11.42578125" style="1"/>
    <col min="7" max="7" width="14.28515625" style="1" customWidth="1"/>
    <col min="8" max="12" width="11.42578125" style="1"/>
    <col min="13" max="13" width="14.7109375" style="1" customWidth="1"/>
    <col min="14" max="14" width="11.42578125" style="1"/>
    <col min="15" max="15" width="7.28515625" style="1" customWidth="1"/>
    <col min="16" max="16" width="5.7109375" style="1" customWidth="1"/>
    <col min="17" max="16384" width="11.42578125" style="1"/>
  </cols>
  <sheetData>
    <row r="1" spans="2:16" s="165" customFormat="1" ht="30" x14ac:dyDescent="0.4">
      <c r="B1" s="1252" t="s">
        <v>434</v>
      </c>
      <c r="C1" s="1252"/>
      <c r="D1" s="1252"/>
      <c r="E1" s="1252"/>
      <c r="F1" s="1252"/>
      <c r="G1" s="1252"/>
      <c r="H1" s="1252"/>
      <c r="I1" s="1252"/>
      <c r="J1" s="1252"/>
      <c r="K1" s="1252"/>
      <c r="L1" s="1252"/>
      <c r="M1" s="1252"/>
      <c r="N1" s="1252"/>
      <c r="O1" s="1252"/>
      <c r="P1" s="1252"/>
    </row>
    <row r="2" spans="2:16" ht="15.75" thickBot="1" x14ac:dyDescent="0.3"/>
    <row r="3" spans="2:16" ht="15.75" thickTop="1" x14ac:dyDescent="0.25">
      <c r="B3" s="21"/>
      <c r="C3" s="22"/>
      <c r="D3" s="22"/>
      <c r="E3" s="22"/>
      <c r="F3" s="22"/>
      <c r="G3" s="22"/>
      <c r="H3" s="22"/>
      <c r="I3" s="22"/>
      <c r="J3" s="22"/>
      <c r="K3" s="22"/>
      <c r="L3" s="22"/>
      <c r="M3" s="22"/>
      <c r="N3" s="22"/>
      <c r="O3" s="22"/>
      <c r="P3" s="23"/>
    </row>
    <row r="4" spans="2:16" s="2" customFormat="1" x14ac:dyDescent="0.25">
      <c r="B4" s="24"/>
      <c r="P4" s="25"/>
    </row>
    <row r="5" spans="2:16" s="2" customFormat="1" x14ac:dyDescent="0.25">
      <c r="B5" s="24"/>
      <c r="P5" s="25"/>
    </row>
    <row r="6" spans="2:16" s="2" customFormat="1" ht="25.5" customHeight="1" x14ac:dyDescent="0.25">
      <c r="B6" s="24"/>
      <c r="P6" s="25"/>
    </row>
    <row r="7" spans="2:16" s="2" customFormat="1" ht="21" customHeight="1" x14ac:dyDescent="0.25">
      <c r="B7" s="24"/>
      <c r="P7" s="25"/>
    </row>
    <row r="8" spans="2:16" s="2" customFormat="1" ht="16.5" customHeight="1" x14ac:dyDescent="0.25">
      <c r="B8" s="24"/>
      <c r="P8" s="25"/>
    </row>
    <row r="9" spans="2:16" s="2" customFormat="1" ht="25.5" customHeight="1" x14ac:dyDescent="0.25">
      <c r="B9" s="24"/>
      <c r="P9" s="25"/>
    </row>
    <row r="10" spans="2:16" s="2" customFormat="1" ht="23.25" customHeight="1" x14ac:dyDescent="0.25">
      <c r="B10" s="24"/>
      <c r="P10" s="25"/>
    </row>
    <row r="11" spans="2:16" s="2" customFormat="1" x14ac:dyDescent="0.25">
      <c r="B11" s="24"/>
      <c r="P11" s="25"/>
    </row>
    <row r="12" spans="2:16" s="2" customFormat="1" x14ac:dyDescent="0.25">
      <c r="B12" s="24"/>
      <c r="P12" s="25"/>
    </row>
    <row r="13" spans="2:16" s="2" customFormat="1" x14ac:dyDescent="0.25">
      <c r="B13" s="24"/>
      <c r="P13" s="25"/>
    </row>
    <row r="14" spans="2:16" s="2" customFormat="1" x14ac:dyDescent="0.25">
      <c r="B14" s="24"/>
      <c r="D14" s="70"/>
      <c r="E14" s="1260"/>
      <c r="F14" s="1260"/>
      <c r="G14" s="1260"/>
      <c r="H14" s="1260"/>
      <c r="I14" s="1260"/>
      <c r="J14" s="1260"/>
      <c r="K14" s="1260"/>
      <c r="L14" s="1260"/>
      <c r="M14" s="1260"/>
      <c r="N14" s="1260"/>
      <c r="O14" s="1260"/>
      <c r="P14" s="1328"/>
    </row>
    <row r="15" spans="2:16" ht="15.75" thickBot="1" x14ac:dyDescent="0.3">
      <c r="B15" s="26"/>
      <c r="C15" s="27"/>
      <c r="D15" s="27"/>
      <c r="E15" s="27"/>
      <c r="F15" s="27"/>
      <c r="G15" s="27"/>
      <c r="H15" s="27"/>
      <c r="I15" s="27"/>
      <c r="J15" s="27"/>
      <c r="K15" s="27"/>
      <c r="L15" s="27"/>
      <c r="M15" s="27"/>
      <c r="N15" s="27"/>
      <c r="O15" s="27"/>
      <c r="P15" s="28"/>
    </row>
    <row r="16" spans="2:16" s="4" customFormat="1" ht="16.5" thickTop="1" thickBot="1" x14ac:dyDescent="0.3">
      <c r="C16" s="49"/>
      <c r="D16" s="13"/>
      <c r="E16" s="13"/>
      <c r="F16" s="13"/>
      <c r="G16" s="13"/>
      <c r="H16" s="13"/>
      <c r="I16" s="13"/>
      <c r="J16" s="13"/>
      <c r="K16" s="13"/>
      <c r="L16" s="13"/>
      <c r="M16" s="13"/>
      <c r="N16" s="13"/>
      <c r="O16" s="13"/>
      <c r="P16" s="13"/>
    </row>
    <row r="17" spans="3:16" s="4" customFormat="1" ht="51.75" customHeight="1" thickBot="1" x14ac:dyDescent="0.3">
      <c r="C17" s="1329" t="s">
        <v>369</v>
      </c>
      <c r="D17" s="1330"/>
      <c r="E17" s="1330"/>
      <c r="F17" s="1330"/>
      <c r="G17" s="1330"/>
      <c r="H17" s="1330"/>
      <c r="I17" s="1330"/>
      <c r="J17" s="1330"/>
      <c r="K17" s="1330"/>
      <c r="L17" s="1330"/>
      <c r="M17" s="1330"/>
      <c r="N17" s="1331"/>
      <c r="O17" s="13"/>
      <c r="P17" s="13"/>
    </row>
    <row r="18" spans="3:16" s="4" customFormat="1" ht="16.5" customHeight="1" x14ac:dyDescent="0.25">
      <c r="D18" s="13"/>
      <c r="E18" s="13"/>
      <c r="F18" s="13"/>
      <c r="G18" s="13"/>
      <c r="H18" s="13"/>
      <c r="I18" s="13"/>
      <c r="J18" s="13"/>
      <c r="K18" s="13"/>
      <c r="L18" s="13"/>
      <c r="M18" s="13"/>
      <c r="N18" s="13"/>
      <c r="O18" s="13"/>
      <c r="P18" s="13"/>
    </row>
    <row r="19" spans="3:16" s="4" customFormat="1" ht="18" x14ac:dyDescent="0.25">
      <c r="C19" s="1110" t="s">
        <v>237</v>
      </c>
      <c r="D19" s="1110"/>
      <c r="E19" s="1110"/>
      <c r="F19" s="1110"/>
      <c r="G19" s="1110"/>
      <c r="H19" s="1110"/>
      <c r="I19" s="1110"/>
      <c r="J19" s="1110"/>
      <c r="K19" s="1110"/>
      <c r="L19" s="1110"/>
      <c r="M19" s="1110"/>
      <c r="N19" s="1110"/>
    </row>
    <row r="20" spans="3:16" s="4" customFormat="1" ht="15.75" thickBot="1" x14ac:dyDescent="0.3"/>
    <row r="21" spans="3:16" s="4" customFormat="1" ht="24.75" customHeight="1" thickTop="1" thickBot="1" x14ac:dyDescent="0.3">
      <c r="C21" s="1285" t="s">
        <v>123</v>
      </c>
      <c r="D21" s="1286"/>
      <c r="E21" s="1286"/>
      <c r="F21" s="1286"/>
      <c r="G21" s="1286"/>
      <c r="H21" s="1286"/>
      <c r="I21" s="1286"/>
      <c r="J21" s="1286"/>
      <c r="K21" s="1286"/>
      <c r="L21" s="1286"/>
      <c r="M21" s="1286"/>
      <c r="N21" s="1287"/>
      <c r="O21" s="12"/>
      <c r="P21" s="12"/>
    </row>
    <row r="22" spans="3:16" s="4" customFormat="1" ht="34.5" customHeight="1" thickTop="1" thickBot="1" x14ac:dyDescent="0.3">
      <c r="C22" s="1320" t="s">
        <v>14</v>
      </c>
      <c r="D22" s="1332"/>
      <c r="E22" s="1332"/>
      <c r="F22" s="1332"/>
      <c r="G22" s="1321" t="s">
        <v>416</v>
      </c>
      <c r="H22" s="1322"/>
      <c r="I22" s="1322"/>
      <c r="J22" s="1322"/>
      <c r="K22" s="1322"/>
      <c r="L22" s="1322"/>
      <c r="M22" s="1322"/>
      <c r="N22" s="1323"/>
      <c r="O22" s="5"/>
      <c r="P22" s="5"/>
    </row>
    <row r="23" spans="3:16" s="4" customFormat="1" ht="34.5" customHeight="1" thickTop="1" thickBot="1" x14ac:dyDescent="0.3">
      <c r="C23" s="1320" t="s">
        <v>15</v>
      </c>
      <c r="D23" s="1320"/>
      <c r="E23" s="1320"/>
      <c r="F23" s="1320"/>
      <c r="G23" s="1321" t="s">
        <v>417</v>
      </c>
      <c r="H23" s="1322"/>
      <c r="I23" s="1322"/>
      <c r="J23" s="1322"/>
      <c r="K23" s="1322"/>
      <c r="L23" s="1322"/>
      <c r="M23" s="1322"/>
      <c r="N23" s="1323"/>
      <c r="O23" s="5"/>
      <c r="P23" s="5"/>
    </row>
    <row r="24" spans="3:16" s="4" customFormat="1" ht="34.5" customHeight="1" thickTop="1" thickBot="1" x14ac:dyDescent="0.3">
      <c r="C24" s="1324" t="s">
        <v>16</v>
      </c>
      <c r="D24" s="1320"/>
      <c r="E24" s="1320"/>
      <c r="F24" s="1320"/>
      <c r="G24" s="1321" t="s">
        <v>418</v>
      </c>
      <c r="H24" s="1322"/>
      <c r="I24" s="1322"/>
      <c r="J24" s="1322"/>
      <c r="K24" s="1322"/>
      <c r="L24" s="1322"/>
      <c r="M24" s="1322"/>
      <c r="N24" s="1323"/>
      <c r="O24" s="5"/>
      <c r="P24" s="5"/>
    </row>
    <row r="25" spans="3:16" s="4" customFormat="1" ht="34.5" customHeight="1" thickTop="1" thickBot="1" x14ac:dyDescent="0.3">
      <c r="C25" s="1320" t="s">
        <v>17</v>
      </c>
      <c r="D25" s="1320"/>
      <c r="E25" s="1320"/>
      <c r="F25" s="1320"/>
      <c r="G25" s="1321" t="s">
        <v>419</v>
      </c>
      <c r="H25" s="1322"/>
      <c r="I25" s="1322"/>
      <c r="J25" s="1322"/>
      <c r="K25" s="1322"/>
      <c r="L25" s="1322"/>
      <c r="M25" s="1322"/>
      <c r="N25" s="1323"/>
      <c r="O25" s="5"/>
      <c r="P25" s="5"/>
    </row>
    <row r="26" spans="3:16" s="4" customFormat="1" ht="34.5" customHeight="1" thickTop="1" thickBot="1" x14ac:dyDescent="0.3">
      <c r="C26" s="1320" t="s">
        <v>18</v>
      </c>
      <c r="D26" s="1320"/>
      <c r="E26" s="1320"/>
      <c r="F26" s="1320"/>
      <c r="G26" s="1321" t="s">
        <v>420</v>
      </c>
      <c r="H26" s="1322"/>
      <c r="I26" s="1322"/>
      <c r="J26" s="1322"/>
      <c r="K26" s="1322"/>
      <c r="L26" s="1322"/>
      <c r="M26" s="1322"/>
      <c r="N26" s="1323"/>
      <c r="O26" s="5"/>
      <c r="P26" s="5"/>
    </row>
    <row r="27" spans="3:16" s="4" customFormat="1" ht="34.5" customHeight="1" thickTop="1" thickBot="1" x14ac:dyDescent="0.3">
      <c r="C27" s="1324" t="s">
        <v>19</v>
      </c>
      <c r="D27" s="1320"/>
      <c r="E27" s="1320"/>
      <c r="F27" s="1320"/>
      <c r="G27" s="1321" t="s">
        <v>421</v>
      </c>
      <c r="H27" s="1322"/>
      <c r="I27" s="1322"/>
      <c r="J27" s="1322"/>
      <c r="K27" s="1322"/>
      <c r="L27" s="1322"/>
      <c r="M27" s="1322"/>
      <c r="N27" s="1323"/>
      <c r="O27" s="5"/>
      <c r="P27" s="5"/>
    </row>
    <row r="28" spans="3:16" s="4" customFormat="1" ht="34.5" customHeight="1" thickTop="1" thickBot="1" x14ac:dyDescent="0.3">
      <c r="C28" s="1324" t="s">
        <v>368</v>
      </c>
      <c r="D28" s="1320"/>
      <c r="E28" s="1320"/>
      <c r="F28" s="1320"/>
      <c r="G28" s="1321" t="s">
        <v>433</v>
      </c>
      <c r="H28" s="1322"/>
      <c r="I28" s="1322"/>
      <c r="J28" s="1322"/>
      <c r="K28" s="1322"/>
      <c r="L28" s="1322"/>
      <c r="M28" s="1322"/>
      <c r="N28" s="1323"/>
      <c r="O28" s="5"/>
      <c r="P28" s="5"/>
    </row>
    <row r="29" spans="3:16" s="4" customFormat="1" ht="34.5" customHeight="1" thickTop="1" thickBot="1" x14ac:dyDescent="0.3">
      <c r="C29" s="1324" t="s">
        <v>13</v>
      </c>
      <c r="D29" s="1320"/>
      <c r="E29" s="1320"/>
      <c r="F29" s="1320"/>
      <c r="G29" s="1325"/>
      <c r="H29" s="1326"/>
      <c r="I29" s="1326"/>
      <c r="J29" s="1326"/>
      <c r="K29" s="1326"/>
      <c r="L29" s="1326"/>
      <c r="M29" s="1326"/>
      <c r="N29" s="1327"/>
      <c r="O29" s="5"/>
      <c r="P29" s="5"/>
    </row>
    <row r="30" spans="3:16" s="5" customFormat="1" ht="24" customHeight="1" thickTop="1" x14ac:dyDescent="0.25">
      <c r="C30" s="68"/>
      <c r="D30" s="69"/>
      <c r="E30" s="69"/>
      <c r="F30" s="69"/>
      <c r="G30" s="67"/>
      <c r="H30" s="67"/>
      <c r="I30" s="67"/>
      <c r="J30" s="67"/>
      <c r="K30" s="67"/>
      <c r="L30" s="67"/>
      <c r="M30" s="67"/>
      <c r="N30" s="67"/>
    </row>
    <row r="31" spans="3:16" s="4" customFormat="1" ht="18" x14ac:dyDescent="0.25">
      <c r="C31" s="1110" t="s">
        <v>238</v>
      </c>
      <c r="D31" s="1110"/>
      <c r="E31" s="1110"/>
      <c r="F31" s="1110"/>
      <c r="G31" s="1110"/>
      <c r="H31" s="1110"/>
      <c r="I31" s="1110"/>
      <c r="J31" s="1110"/>
      <c r="K31" s="1110"/>
      <c r="L31" s="1110"/>
      <c r="M31" s="1110"/>
      <c r="N31" s="1110"/>
      <c r="O31" s="1110"/>
      <c r="P31" s="1110"/>
    </row>
    <row r="32" spans="3:16" s="4" customFormat="1" ht="15.75" thickBot="1" x14ac:dyDescent="0.3"/>
    <row r="33" spans="2:16" s="4" customFormat="1" ht="15.75" customHeight="1" thickTop="1" thickBot="1" x14ac:dyDescent="0.3">
      <c r="C33" s="1285" t="s">
        <v>152</v>
      </c>
      <c r="D33" s="1286"/>
      <c r="E33" s="1286"/>
      <c r="F33" s="1286"/>
      <c r="G33" s="1286"/>
      <c r="H33" s="1286"/>
      <c r="I33" s="1286"/>
      <c r="J33" s="1286"/>
      <c r="K33" s="1286"/>
      <c r="L33" s="1286"/>
      <c r="M33" s="1286"/>
      <c r="N33" s="1287"/>
    </row>
    <row r="34" spans="2:16" s="4" customFormat="1" ht="15.75" customHeight="1" thickTop="1" thickBot="1" x14ac:dyDescent="0.3">
      <c r="C34" s="1319" t="s">
        <v>0</v>
      </c>
      <c r="D34" s="1319"/>
      <c r="E34" s="1319" t="s">
        <v>112</v>
      </c>
      <c r="F34" s="1319"/>
      <c r="G34" s="1319"/>
      <c r="H34" s="1319"/>
      <c r="I34" s="1319"/>
      <c r="J34" s="1319"/>
      <c r="K34" s="1319"/>
      <c r="L34" s="1310" t="s">
        <v>4</v>
      </c>
      <c r="M34" s="1311"/>
      <c r="N34" s="1312"/>
    </row>
    <row r="35" spans="2:16" s="4" customFormat="1" ht="57" customHeight="1" thickTop="1" thickBot="1" x14ac:dyDescent="0.3">
      <c r="C35" s="1306" t="s">
        <v>421</v>
      </c>
      <c r="D35" s="1306"/>
      <c r="E35" s="1306" t="s">
        <v>422</v>
      </c>
      <c r="F35" s="1306"/>
      <c r="G35" s="1306"/>
      <c r="H35" s="1306"/>
      <c r="I35" s="1306"/>
      <c r="J35" s="1306"/>
      <c r="K35" s="1306"/>
      <c r="L35" s="1307" t="s">
        <v>423</v>
      </c>
      <c r="M35" s="1308"/>
      <c r="N35" s="1309"/>
    </row>
    <row r="36" spans="2:16" s="4" customFormat="1" ht="33" customHeight="1" thickTop="1" thickBot="1" x14ac:dyDescent="0.3">
      <c r="C36" s="1306" t="s">
        <v>424</v>
      </c>
      <c r="D36" s="1306"/>
      <c r="E36" s="1306" t="s">
        <v>425</v>
      </c>
      <c r="F36" s="1306"/>
      <c r="G36" s="1306"/>
      <c r="H36" s="1306"/>
      <c r="I36" s="1306"/>
      <c r="J36" s="1306"/>
      <c r="K36" s="1306"/>
      <c r="L36" s="1307" t="s">
        <v>426</v>
      </c>
      <c r="M36" s="1308"/>
      <c r="N36" s="1309"/>
    </row>
    <row r="37" spans="2:16" s="4" customFormat="1" ht="51" customHeight="1" thickTop="1" thickBot="1" x14ac:dyDescent="0.3">
      <c r="C37" s="1306" t="s">
        <v>427</v>
      </c>
      <c r="D37" s="1306"/>
      <c r="E37" s="1306" t="s">
        <v>428</v>
      </c>
      <c r="F37" s="1306"/>
      <c r="G37" s="1306"/>
      <c r="H37" s="1306"/>
      <c r="I37" s="1306"/>
      <c r="J37" s="1306"/>
      <c r="K37" s="1306"/>
      <c r="L37" s="1307" t="s">
        <v>426</v>
      </c>
      <c r="M37" s="1308"/>
      <c r="N37" s="1309"/>
    </row>
    <row r="38" spans="2:16" s="4" customFormat="1" ht="33" customHeight="1" thickTop="1" thickBot="1" x14ac:dyDescent="0.3">
      <c r="C38" s="1306" t="s">
        <v>429</v>
      </c>
      <c r="D38" s="1306"/>
      <c r="E38" s="1306" t="s">
        <v>430</v>
      </c>
      <c r="F38" s="1306"/>
      <c r="G38" s="1306"/>
      <c r="H38" s="1306"/>
      <c r="I38" s="1306"/>
      <c r="J38" s="1306"/>
      <c r="K38" s="1306"/>
      <c r="L38" s="1307" t="s">
        <v>426</v>
      </c>
      <c r="M38" s="1308"/>
      <c r="N38" s="1309"/>
    </row>
    <row r="39" spans="2:16" ht="33" customHeight="1" thickTop="1" thickBot="1" x14ac:dyDescent="0.3">
      <c r="C39" s="1306" t="s">
        <v>419</v>
      </c>
      <c r="D39" s="1306"/>
      <c r="E39" s="1306" t="s">
        <v>431</v>
      </c>
      <c r="F39" s="1306"/>
      <c r="G39" s="1306"/>
      <c r="H39" s="1306"/>
      <c r="I39" s="1306"/>
      <c r="J39" s="1306"/>
      <c r="K39" s="1306"/>
      <c r="L39" s="1307" t="s">
        <v>426</v>
      </c>
      <c r="M39" s="1308"/>
      <c r="N39" s="1309"/>
    </row>
    <row r="40" spans="2:16" ht="15.75" thickTop="1" x14ac:dyDescent="0.25">
      <c r="C40" s="11" t="s">
        <v>3</v>
      </c>
      <c r="D40" s="4"/>
      <c r="E40" s="4"/>
      <c r="F40" s="4"/>
      <c r="G40" s="4"/>
      <c r="H40" s="4"/>
      <c r="I40" s="4"/>
      <c r="J40" s="4"/>
      <c r="K40" s="4"/>
      <c r="L40" s="4"/>
      <c r="M40" s="4"/>
      <c r="N40" s="4"/>
    </row>
    <row r="43" spans="2:16" ht="18" x14ac:dyDescent="0.25">
      <c r="B43" s="4"/>
      <c r="C43" s="1110" t="s">
        <v>239</v>
      </c>
      <c r="D43" s="1110"/>
      <c r="E43" s="1110"/>
      <c r="F43" s="1110"/>
      <c r="G43" s="1110"/>
      <c r="H43" s="1110"/>
      <c r="I43" s="1110"/>
      <c r="J43" s="1110"/>
      <c r="K43" s="1110"/>
      <c r="L43" s="1110"/>
      <c r="M43" s="1110"/>
      <c r="N43" s="1110"/>
      <c r="O43" s="1110"/>
      <c r="P43" s="1110"/>
    </row>
    <row r="44" spans="2:16" ht="15.75" thickBot="1" x14ac:dyDescent="0.3">
      <c r="B44" s="4"/>
      <c r="C44" s="4"/>
      <c r="D44" s="4"/>
      <c r="E44" s="4"/>
      <c r="F44" s="4"/>
      <c r="G44" s="4"/>
      <c r="H44" s="4"/>
      <c r="I44" s="4"/>
      <c r="J44" s="4"/>
      <c r="K44" s="4"/>
      <c r="L44" s="4"/>
      <c r="M44" s="4"/>
      <c r="N44" s="4"/>
      <c r="O44" s="4"/>
      <c r="P44" s="4"/>
    </row>
    <row r="45" spans="2:16" ht="15.75" customHeight="1" thickTop="1" thickBot="1" x14ac:dyDescent="0.3">
      <c r="B45" s="4"/>
      <c r="C45" s="1288" t="s">
        <v>153</v>
      </c>
      <c r="D45" s="1289"/>
      <c r="E45" s="1286"/>
      <c r="F45" s="1286"/>
      <c r="G45" s="1286"/>
      <c r="H45" s="1286"/>
      <c r="I45" s="1286"/>
      <c r="J45" s="1286"/>
      <c r="K45" s="1286"/>
      <c r="L45" s="1286"/>
      <c r="M45" s="1286"/>
      <c r="N45" s="1287"/>
      <c r="O45" s="4"/>
      <c r="P45" s="4"/>
    </row>
    <row r="46" spans="2:16" ht="29.25" customHeight="1" thickTop="1" thickBot="1" x14ac:dyDescent="0.3">
      <c r="B46" s="4"/>
      <c r="C46" s="1314" t="s">
        <v>653</v>
      </c>
      <c r="D46" s="1314"/>
      <c r="E46" s="1315" t="s">
        <v>654</v>
      </c>
      <c r="F46" s="1315"/>
      <c r="G46" s="1315"/>
      <c r="H46" s="1315"/>
      <c r="I46" s="1315"/>
      <c r="J46" s="1315"/>
      <c r="K46" s="1316"/>
      <c r="L46" s="1310" t="s">
        <v>655</v>
      </c>
      <c r="M46" s="1311"/>
      <c r="N46" s="1312"/>
      <c r="O46" s="4"/>
      <c r="P46" s="4"/>
    </row>
    <row r="47" spans="2:16" ht="67.5" customHeight="1" thickTop="1" thickBot="1" x14ac:dyDescent="0.3">
      <c r="B47" s="4"/>
      <c r="C47" s="1313"/>
      <c r="D47" s="1313"/>
      <c r="E47" s="1317"/>
      <c r="F47" s="1317"/>
      <c r="G47" s="1317"/>
      <c r="H47" s="1317"/>
      <c r="I47" s="1317"/>
      <c r="J47" s="1317"/>
      <c r="K47" s="1318"/>
      <c r="L47" s="1304"/>
      <c r="M47" s="1304"/>
      <c r="N47" s="1305"/>
      <c r="O47" s="4"/>
      <c r="P47" s="4"/>
    </row>
    <row r="48" spans="2:16" ht="53.25" customHeight="1" thickTop="1" thickBot="1" x14ac:dyDescent="0.3">
      <c r="B48" s="4"/>
      <c r="C48" s="1313"/>
      <c r="D48" s="1313"/>
      <c r="E48" s="1317"/>
      <c r="F48" s="1317"/>
      <c r="G48" s="1317"/>
      <c r="H48" s="1317"/>
      <c r="I48" s="1317"/>
      <c r="J48" s="1317"/>
      <c r="K48" s="1318"/>
      <c r="L48" s="1304"/>
      <c r="M48" s="1304"/>
      <c r="N48" s="1305"/>
      <c r="O48" s="4"/>
      <c r="P48" s="4"/>
    </row>
    <row r="49" spans="2:16" ht="60.75" customHeight="1" thickTop="1" thickBot="1" x14ac:dyDescent="0.3">
      <c r="B49" s="4"/>
      <c r="C49" s="1313"/>
      <c r="D49" s="1313"/>
      <c r="E49" s="1317"/>
      <c r="F49" s="1317"/>
      <c r="G49" s="1317"/>
      <c r="H49" s="1317"/>
      <c r="I49" s="1317"/>
      <c r="J49" s="1317"/>
      <c r="K49" s="1318"/>
      <c r="L49" s="1308"/>
      <c r="M49" s="1308"/>
      <c r="N49" s="1309"/>
      <c r="O49" s="4"/>
      <c r="P49" s="4"/>
    </row>
    <row r="50" spans="2:16" ht="53.25" customHeight="1" thickTop="1" thickBot="1" x14ac:dyDescent="0.3">
      <c r="B50" s="4"/>
      <c r="C50" s="1313"/>
      <c r="D50" s="1313"/>
      <c r="E50" s="1317"/>
      <c r="F50" s="1317"/>
      <c r="G50" s="1317"/>
      <c r="H50" s="1317"/>
      <c r="I50" s="1317"/>
      <c r="J50" s="1317"/>
      <c r="K50" s="1318"/>
      <c r="L50" s="1304"/>
      <c r="M50" s="1304"/>
      <c r="N50" s="1305"/>
      <c r="O50" s="4"/>
      <c r="P50" s="4"/>
    </row>
    <row r="51" spans="2:16" ht="15.75" thickTop="1" x14ac:dyDescent="0.25">
      <c r="C51" s="11" t="s">
        <v>3</v>
      </c>
      <c r="D51" s="4"/>
      <c r="E51" s="4"/>
      <c r="F51" s="4"/>
      <c r="G51" s="4"/>
      <c r="H51" s="4"/>
      <c r="I51" s="4"/>
      <c r="J51" s="4"/>
      <c r="K51" s="4"/>
      <c r="L51" s="4"/>
      <c r="M51" s="4"/>
      <c r="N51" s="4"/>
    </row>
    <row r="52" spans="2:16" ht="16.5" x14ac:dyDescent="0.3">
      <c r="F52" s="31"/>
      <c r="G52" s="29"/>
      <c r="H52" s="29"/>
      <c r="I52" s="29"/>
      <c r="J52" s="29"/>
    </row>
    <row r="53" spans="2:16" ht="16.5" x14ac:dyDescent="0.3">
      <c r="D53" s="30"/>
      <c r="E53" s="29"/>
      <c r="F53" s="29"/>
      <c r="G53" s="29"/>
      <c r="H53" s="29"/>
      <c r="I53" s="29"/>
      <c r="J53" s="29"/>
      <c r="K53" s="29"/>
    </row>
    <row r="54" spans="2:16" ht="16.5" x14ac:dyDescent="0.3">
      <c r="F54" s="31"/>
      <c r="G54" s="29"/>
      <c r="H54" s="29"/>
      <c r="I54" s="29"/>
      <c r="J54" s="29"/>
    </row>
  </sheetData>
  <mergeCells count="58">
    <mergeCell ref="E14:P14"/>
    <mergeCell ref="C17:N17"/>
    <mergeCell ref="C19:N19"/>
    <mergeCell ref="C21:N21"/>
    <mergeCell ref="C22:F22"/>
    <mergeCell ref="G22:N22"/>
    <mergeCell ref="C23:F23"/>
    <mergeCell ref="G23:N23"/>
    <mergeCell ref="C24:F24"/>
    <mergeCell ref="G24:N24"/>
    <mergeCell ref="C25:F25"/>
    <mergeCell ref="G25:N25"/>
    <mergeCell ref="C26:F26"/>
    <mergeCell ref="G26:N26"/>
    <mergeCell ref="C27:F27"/>
    <mergeCell ref="G27:N27"/>
    <mergeCell ref="C29:F29"/>
    <mergeCell ref="G29:N29"/>
    <mergeCell ref="C28:F28"/>
    <mergeCell ref="G28:N28"/>
    <mergeCell ref="C34:D34"/>
    <mergeCell ref="E34:K34"/>
    <mergeCell ref="L34:N34"/>
    <mergeCell ref="C35:D35"/>
    <mergeCell ref="E35:K35"/>
    <mergeCell ref="L35:N35"/>
    <mergeCell ref="L49:N49"/>
    <mergeCell ref="L50:N50"/>
    <mergeCell ref="C43:P43"/>
    <mergeCell ref="C45:N45"/>
    <mergeCell ref="L46:N46"/>
    <mergeCell ref="L47:N47"/>
    <mergeCell ref="C47:D47"/>
    <mergeCell ref="C48:D48"/>
    <mergeCell ref="C49:D49"/>
    <mergeCell ref="C46:D46"/>
    <mergeCell ref="E46:K46"/>
    <mergeCell ref="C50:D50"/>
    <mergeCell ref="E47:K47"/>
    <mergeCell ref="E48:K48"/>
    <mergeCell ref="E49:K49"/>
    <mergeCell ref="E50:K50"/>
    <mergeCell ref="B1:P1"/>
    <mergeCell ref="L48:N48"/>
    <mergeCell ref="C38:D38"/>
    <mergeCell ref="E38:K38"/>
    <mergeCell ref="L38:N38"/>
    <mergeCell ref="C39:D39"/>
    <mergeCell ref="E39:K39"/>
    <mergeCell ref="L39:N39"/>
    <mergeCell ref="C36:D36"/>
    <mergeCell ref="E36:K36"/>
    <mergeCell ref="L36:N36"/>
    <mergeCell ref="C37:D37"/>
    <mergeCell ref="E37:K37"/>
    <mergeCell ref="L37:N37"/>
    <mergeCell ref="C31:P31"/>
    <mergeCell ref="C33:N33"/>
  </mergeCells>
  <pageMargins left="0.7" right="0.7" top="0.75" bottom="0.75" header="0.3" footer="0.3"/>
  <pageSetup scale="51" orientation="portrait" r:id="rId1"/>
  <rowBreaks count="1" manualBreakCount="1">
    <brk id="42" max="16383" man="1"/>
  </rowBreaks>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
    <tabColor theme="3" tint="0.59999389629810485"/>
  </sheetPr>
  <dimension ref="B1:P91"/>
  <sheetViews>
    <sheetView view="pageBreakPreview" topLeftCell="A34" zoomScale="80" zoomScaleNormal="80" zoomScaleSheetLayoutView="80" workbookViewId="0"/>
  </sheetViews>
  <sheetFormatPr baseColWidth="10" defaultColWidth="11.42578125" defaultRowHeight="15" outlineLevelRow="1" x14ac:dyDescent="0.25"/>
  <cols>
    <col min="1" max="1" width="2.5703125" style="1" customWidth="1"/>
    <col min="2" max="2" width="12" style="1" customWidth="1"/>
    <col min="3" max="3" width="11.42578125" style="1" customWidth="1"/>
    <col min="4" max="5" width="14.85546875" style="1" customWidth="1"/>
    <col min="6" max="6" width="17" style="1" customWidth="1"/>
    <col min="7" max="7" width="14.28515625" style="1" customWidth="1"/>
    <col min="8" max="9" width="17.140625" style="1" customWidth="1"/>
    <col min="10" max="10" width="11.42578125" style="1" customWidth="1"/>
    <col min="11" max="12" width="11.42578125" style="1"/>
    <col min="13" max="13" width="14.7109375" style="1" customWidth="1"/>
    <col min="14" max="14" width="11.42578125" style="1"/>
    <col min="15" max="15" width="7.28515625" style="1" customWidth="1"/>
    <col min="16" max="16" width="5.7109375" style="1" customWidth="1"/>
    <col min="17" max="16384" width="11.42578125" style="1"/>
  </cols>
  <sheetData>
    <row r="1" spans="2:16" s="165" customFormat="1" ht="30" x14ac:dyDescent="0.4">
      <c r="B1" s="1252" t="s">
        <v>451</v>
      </c>
      <c r="C1" s="1252"/>
      <c r="D1" s="1252"/>
      <c r="E1" s="1252"/>
      <c r="F1" s="1252"/>
      <c r="G1" s="1252"/>
      <c r="H1" s="1252"/>
      <c r="I1" s="1252"/>
      <c r="J1" s="1252"/>
      <c r="K1" s="1252"/>
      <c r="L1" s="1252"/>
      <c r="M1" s="1252"/>
      <c r="N1" s="1252"/>
      <c r="O1" s="1252"/>
      <c r="P1" s="1252"/>
    </row>
    <row r="2" spans="2:16" ht="15.75" thickBot="1" x14ac:dyDescent="0.3"/>
    <row r="3" spans="2:16" ht="15.75" thickTop="1" x14ac:dyDescent="0.25">
      <c r="B3" s="21"/>
      <c r="C3" s="22"/>
      <c r="D3" s="22"/>
      <c r="E3" s="22"/>
      <c r="F3" s="22"/>
      <c r="G3" s="22"/>
      <c r="H3" s="22"/>
      <c r="I3" s="22"/>
      <c r="J3" s="22"/>
      <c r="K3" s="22"/>
      <c r="L3" s="22"/>
      <c r="M3" s="22"/>
      <c r="N3" s="22"/>
      <c r="O3" s="22"/>
      <c r="P3" s="23"/>
    </row>
    <row r="4" spans="2:16" s="2" customFormat="1" x14ac:dyDescent="0.25">
      <c r="B4" s="24"/>
      <c r="P4" s="25"/>
    </row>
    <row r="5" spans="2:16" s="2" customFormat="1" x14ac:dyDescent="0.25">
      <c r="B5" s="24"/>
      <c r="P5" s="25"/>
    </row>
    <row r="6" spans="2:16" s="2" customFormat="1" ht="25.5" customHeight="1" x14ac:dyDescent="0.25">
      <c r="B6" s="24"/>
      <c r="P6" s="25"/>
    </row>
    <row r="7" spans="2:16" s="2" customFormat="1" ht="21" customHeight="1" x14ac:dyDescent="0.25">
      <c r="B7" s="24"/>
      <c r="P7" s="25"/>
    </row>
    <row r="8" spans="2:16" s="2" customFormat="1" ht="16.5" customHeight="1" x14ac:dyDescent="0.25">
      <c r="B8" s="24"/>
      <c r="P8" s="25"/>
    </row>
    <row r="9" spans="2:16" s="2" customFormat="1" ht="25.5" customHeight="1" x14ac:dyDescent="0.25">
      <c r="B9" s="24"/>
      <c r="P9" s="25"/>
    </row>
    <row r="10" spans="2:16" s="2" customFormat="1" ht="23.25" customHeight="1" x14ac:dyDescent="0.25">
      <c r="B10" s="24"/>
      <c r="P10" s="25"/>
    </row>
    <row r="11" spans="2:16" s="2" customFormat="1" x14ac:dyDescent="0.25">
      <c r="B11" s="24"/>
      <c r="P11" s="25"/>
    </row>
    <row r="12" spans="2:16" s="2" customFormat="1" x14ac:dyDescent="0.25">
      <c r="B12" s="24"/>
      <c r="P12" s="25"/>
    </row>
    <row r="13" spans="2:16" s="2" customFormat="1" x14ac:dyDescent="0.25">
      <c r="B13" s="24"/>
      <c r="P13" s="25"/>
    </row>
    <row r="14" spans="2:16" s="2" customFormat="1" x14ac:dyDescent="0.25">
      <c r="B14" s="24"/>
      <c r="D14" s="1260"/>
      <c r="E14" s="1260"/>
      <c r="F14" s="1260"/>
      <c r="G14" s="1260"/>
      <c r="H14" s="1260"/>
      <c r="I14" s="1260"/>
      <c r="J14" s="1260"/>
      <c r="K14" s="1260"/>
      <c r="L14" s="1260"/>
      <c r="M14" s="1260"/>
      <c r="N14" s="1260"/>
      <c r="O14" s="1260"/>
      <c r="P14" s="1328"/>
    </row>
    <row r="15" spans="2:16" ht="15.75" thickBot="1" x14ac:dyDescent="0.3">
      <c r="B15" s="26"/>
      <c r="C15" s="27"/>
      <c r="D15" s="27"/>
      <c r="E15" s="27"/>
      <c r="F15" s="27"/>
      <c r="G15" s="27"/>
      <c r="H15" s="27"/>
      <c r="I15" s="27"/>
      <c r="J15" s="27"/>
      <c r="K15" s="27"/>
      <c r="L15" s="27"/>
      <c r="M15" s="27"/>
      <c r="N15" s="27"/>
      <c r="O15" s="27"/>
      <c r="P15" s="28"/>
    </row>
    <row r="16" spans="2:16" s="4" customFormat="1" ht="16.5" thickTop="1" x14ac:dyDescent="0.25">
      <c r="D16" s="13"/>
      <c r="E16" s="13"/>
      <c r="F16" s="13"/>
      <c r="G16" s="13"/>
      <c r="H16" s="13"/>
      <c r="I16" s="13"/>
      <c r="J16" s="13"/>
      <c r="K16" s="48"/>
      <c r="M16" s="13"/>
      <c r="N16" s="13"/>
      <c r="O16" s="61"/>
      <c r="P16" s="13"/>
    </row>
    <row r="17" spans="2:16" s="4" customFormat="1" ht="16.5" thickBot="1" x14ac:dyDescent="0.3">
      <c r="C17" s="49"/>
      <c r="D17" s="13"/>
      <c r="E17" s="13"/>
      <c r="F17" s="13"/>
      <c r="G17" s="13"/>
      <c r="H17" s="13"/>
      <c r="I17" s="13"/>
      <c r="J17" s="13"/>
      <c r="K17" s="48"/>
      <c r="M17" s="13"/>
      <c r="N17" s="13"/>
      <c r="O17" s="61"/>
      <c r="P17" s="13"/>
    </row>
    <row r="18" spans="2:16" s="4" customFormat="1" ht="61.5" customHeight="1" thickBot="1" x14ac:dyDescent="0.3">
      <c r="C18" s="1261" t="s">
        <v>447</v>
      </c>
      <c r="D18" s="1262"/>
      <c r="E18" s="1262"/>
      <c r="F18" s="1262"/>
      <c r="G18" s="1262"/>
      <c r="H18" s="1262"/>
      <c r="I18" s="1262"/>
      <c r="J18" s="1262"/>
      <c r="K18" s="1262"/>
      <c r="L18" s="1262"/>
      <c r="M18" s="1262"/>
      <c r="N18" s="1263"/>
      <c r="O18" s="61"/>
      <c r="P18" s="13"/>
    </row>
    <row r="19" spans="2:16" s="4" customFormat="1" ht="10.5" customHeight="1" x14ac:dyDescent="0.25">
      <c r="D19" s="13"/>
      <c r="E19" s="13"/>
      <c r="F19" s="13"/>
      <c r="G19" s="13"/>
      <c r="H19" s="13"/>
      <c r="I19" s="13"/>
      <c r="J19" s="13"/>
      <c r="K19" s="48"/>
      <c r="M19" s="13"/>
      <c r="N19" s="13"/>
      <c r="O19" s="61"/>
      <c r="P19" s="13"/>
    </row>
    <row r="20" spans="2:16" s="4" customFormat="1" ht="15.75" x14ac:dyDescent="0.25">
      <c r="B20" s="34"/>
      <c r="C20" s="34"/>
      <c r="D20" s="34"/>
      <c r="E20" s="34"/>
      <c r="F20" s="34"/>
      <c r="G20" s="34"/>
      <c r="H20" s="34"/>
      <c r="I20" s="13"/>
      <c r="J20" s="13"/>
      <c r="K20" s="47"/>
      <c r="M20" s="13"/>
      <c r="N20" s="13"/>
      <c r="O20" s="13"/>
      <c r="P20" s="13"/>
    </row>
    <row r="21" spans="2:16" s="4" customFormat="1" ht="18" outlineLevel="1" x14ac:dyDescent="0.25">
      <c r="C21" s="1110" t="s">
        <v>193</v>
      </c>
      <c r="D21" s="1110"/>
      <c r="E21" s="1110"/>
      <c r="F21" s="1110"/>
      <c r="G21" s="1110"/>
      <c r="H21" s="1110"/>
      <c r="I21" s="1110"/>
      <c r="J21" s="1110"/>
      <c r="K21" s="1110"/>
      <c r="L21" s="1110"/>
      <c r="M21" s="1110"/>
      <c r="N21" s="1110"/>
    </row>
    <row r="22" spans="2:16" s="4" customFormat="1" ht="15.75" outlineLevel="1" thickBot="1" x14ac:dyDescent="0.3"/>
    <row r="23" spans="2:16" s="4" customFormat="1" ht="24.75" customHeight="1" outlineLevel="1" thickTop="1" thickBot="1" x14ac:dyDescent="0.3">
      <c r="C23" s="801" t="s">
        <v>92</v>
      </c>
      <c r="D23" s="801"/>
      <c r="E23" s="801"/>
      <c r="F23" s="801"/>
      <c r="G23" s="801"/>
      <c r="H23" s="801"/>
      <c r="I23" s="801"/>
      <c r="J23" s="801"/>
      <c r="K23" s="801"/>
      <c r="L23" s="801"/>
      <c r="M23" s="801"/>
      <c r="N23" s="801"/>
      <c r="O23" s="12"/>
      <c r="P23" s="12"/>
    </row>
    <row r="24" spans="2:16" s="4" customFormat="1" ht="34.5" customHeight="1" outlineLevel="1" thickTop="1" thickBot="1" x14ac:dyDescent="0.3">
      <c r="C24" s="1324" t="s">
        <v>126</v>
      </c>
      <c r="D24" s="1332"/>
      <c r="E24" s="1332"/>
      <c r="F24" s="1332"/>
      <c r="G24" s="1347">
        <v>2500</v>
      </c>
      <c r="H24" s="1347"/>
      <c r="I24" s="1347"/>
      <c r="J24" s="1347"/>
      <c r="K24" s="1347"/>
      <c r="L24" s="1347"/>
      <c r="M24" s="1347"/>
      <c r="N24" s="1347"/>
      <c r="O24" s="5"/>
      <c r="P24" s="5"/>
    </row>
    <row r="25" spans="2:16" s="4" customFormat="1" ht="34.5" customHeight="1" outlineLevel="1" thickTop="1" thickBot="1" x14ac:dyDescent="0.3">
      <c r="C25" s="1324" t="s">
        <v>127</v>
      </c>
      <c r="D25" s="1320"/>
      <c r="E25" s="1320"/>
      <c r="F25" s="1320"/>
      <c r="G25" s="1347">
        <v>5000</v>
      </c>
      <c r="H25" s="1347"/>
      <c r="I25" s="1347"/>
      <c r="J25" s="1347"/>
      <c r="K25" s="1347"/>
      <c r="L25" s="1347"/>
      <c r="M25" s="1347"/>
      <c r="N25" s="1347"/>
      <c r="O25" s="5"/>
      <c r="P25" s="5"/>
    </row>
    <row r="26" spans="2:16" s="4" customFormat="1" ht="34.5" customHeight="1" outlineLevel="1" thickTop="1" thickBot="1" x14ac:dyDescent="0.3">
      <c r="C26" s="1324" t="s">
        <v>96</v>
      </c>
      <c r="D26" s="1320"/>
      <c r="E26" s="1320"/>
      <c r="F26" s="1320"/>
      <c r="G26" s="1347">
        <v>1500</v>
      </c>
      <c r="H26" s="1347"/>
      <c r="I26" s="1347"/>
      <c r="J26" s="1347"/>
      <c r="K26" s="1347"/>
      <c r="L26" s="1347"/>
      <c r="M26" s="1347"/>
      <c r="N26" s="1347"/>
      <c r="O26" s="5"/>
      <c r="P26" s="5"/>
    </row>
    <row r="27" spans="2:16" s="4" customFormat="1" ht="15.75" outlineLevel="1" thickTop="1" x14ac:dyDescent="0.25">
      <c r="C27" s="11"/>
    </row>
    <row r="28" spans="2:16" s="4" customFormat="1" ht="18" outlineLevel="1" x14ac:dyDescent="0.25">
      <c r="C28" s="1110" t="s">
        <v>194</v>
      </c>
      <c r="D28" s="1110"/>
      <c r="E28" s="1110"/>
      <c r="F28" s="1110"/>
      <c r="G28" s="1110"/>
      <c r="H28" s="1110"/>
      <c r="I28" s="1110"/>
      <c r="J28" s="1110"/>
      <c r="K28" s="1110"/>
      <c r="L28" s="1110"/>
      <c r="M28" s="1110"/>
      <c r="N28" s="1110"/>
      <c r="O28" s="13"/>
      <c r="P28" s="13"/>
    </row>
    <row r="29" spans="2:16" s="4" customFormat="1" ht="15.75" outlineLevel="1" thickBot="1" x14ac:dyDescent="0.3"/>
    <row r="30" spans="2:16" s="4" customFormat="1" ht="40.5" customHeight="1" outlineLevel="1" thickTop="1" x14ac:dyDescent="0.25">
      <c r="C30" s="1279" t="s">
        <v>130</v>
      </c>
      <c r="D30" s="1279"/>
      <c r="E30" s="1279"/>
      <c r="F30" s="1279"/>
      <c r="G30" s="1279"/>
      <c r="H30" s="1279"/>
      <c r="I30" s="1279"/>
      <c r="J30" s="1279"/>
      <c r="K30" s="1279"/>
      <c r="L30" s="1279"/>
      <c r="M30" s="1279"/>
      <c r="N30" s="1279"/>
      <c r="O30" s="14"/>
      <c r="P30" s="14"/>
    </row>
    <row r="31" spans="2:16" s="4" customFormat="1" ht="22.5" customHeight="1" outlineLevel="1" x14ac:dyDescent="0.25">
      <c r="C31" s="1348" t="s">
        <v>93</v>
      </c>
      <c r="D31" s="1348"/>
      <c r="E31" s="1348"/>
      <c r="F31" s="1348"/>
      <c r="G31" s="1348"/>
      <c r="H31" s="1348" t="s">
        <v>8</v>
      </c>
      <c r="I31" s="1348"/>
      <c r="J31" s="1348"/>
      <c r="K31" s="1348"/>
      <c r="L31" s="1348"/>
      <c r="M31" s="1348"/>
      <c r="N31" s="1348"/>
      <c r="O31" s="5"/>
      <c r="P31" s="5"/>
    </row>
    <row r="32" spans="2:16" s="4" customFormat="1" ht="14.25" customHeight="1" outlineLevel="1" x14ac:dyDescent="0.25">
      <c r="C32" s="1349" t="s">
        <v>9</v>
      </c>
      <c r="D32" s="1349"/>
      <c r="E32" s="333" t="s">
        <v>10</v>
      </c>
      <c r="F32" s="333" t="s">
        <v>11</v>
      </c>
      <c r="G32" s="334" t="s">
        <v>12</v>
      </c>
      <c r="H32" s="1348"/>
      <c r="I32" s="1348"/>
      <c r="J32" s="1348"/>
      <c r="K32" s="1348"/>
      <c r="L32" s="1348"/>
      <c r="M32" s="1348"/>
      <c r="N32" s="1348"/>
      <c r="O32" s="5"/>
      <c r="P32" s="5"/>
    </row>
    <row r="33" spans="3:16" s="4" customFormat="1" ht="14.25" customHeight="1" outlineLevel="1" x14ac:dyDescent="0.25">
      <c r="C33" s="1345" t="s">
        <v>5</v>
      </c>
      <c r="D33" s="1345"/>
      <c r="E33" s="335"/>
      <c r="F33" s="335"/>
      <c r="G33" s="336">
        <f>SUM(E33:F33)</f>
        <v>0</v>
      </c>
      <c r="H33" s="1344"/>
      <c r="I33" s="1344"/>
      <c r="J33" s="1344"/>
      <c r="K33" s="1344"/>
      <c r="L33" s="1344"/>
      <c r="M33" s="1344"/>
      <c r="N33" s="1344"/>
      <c r="O33" s="5"/>
      <c r="P33" s="5"/>
    </row>
    <row r="34" spans="3:16" s="4" customFormat="1" ht="14.25" customHeight="1" outlineLevel="1" x14ac:dyDescent="0.25">
      <c r="C34" s="1345" t="s">
        <v>6</v>
      </c>
      <c r="D34" s="1345"/>
      <c r="E34" s="335">
        <v>150</v>
      </c>
      <c r="F34" s="335">
        <v>160</v>
      </c>
      <c r="G34" s="336">
        <f t="shared" ref="G34:G40" si="0">SUM(E34:F34)</f>
        <v>310</v>
      </c>
      <c r="H34" s="1344"/>
      <c r="I34" s="1344"/>
      <c r="J34" s="1344"/>
      <c r="K34" s="1344"/>
      <c r="L34" s="1344"/>
      <c r="M34" s="1344"/>
      <c r="N34" s="1344"/>
      <c r="O34" s="5"/>
      <c r="P34" s="5"/>
    </row>
    <row r="35" spans="3:16" s="4" customFormat="1" ht="14.25" customHeight="1" outlineLevel="1" x14ac:dyDescent="0.25">
      <c r="C35" s="1345" t="s">
        <v>7</v>
      </c>
      <c r="D35" s="1345"/>
      <c r="E35" s="337">
        <v>260</v>
      </c>
      <c r="F35" s="337">
        <v>290</v>
      </c>
      <c r="G35" s="336">
        <f t="shared" si="0"/>
        <v>550</v>
      </c>
      <c r="H35" s="1344"/>
      <c r="I35" s="1344"/>
      <c r="J35" s="1344"/>
      <c r="K35" s="1344"/>
      <c r="L35" s="1344"/>
      <c r="M35" s="1344"/>
      <c r="N35" s="1344"/>
      <c r="O35" s="5"/>
      <c r="P35" s="5"/>
    </row>
    <row r="36" spans="3:16" s="4" customFormat="1" ht="14.25" customHeight="1" outlineLevel="1" x14ac:dyDescent="0.25">
      <c r="C36" s="1345" t="s">
        <v>94</v>
      </c>
      <c r="D36" s="1345"/>
      <c r="E36" s="335">
        <v>380</v>
      </c>
      <c r="F36" s="335">
        <v>410</v>
      </c>
      <c r="G36" s="336">
        <f t="shared" si="0"/>
        <v>790</v>
      </c>
      <c r="H36" s="1344" t="s">
        <v>436</v>
      </c>
      <c r="I36" s="1344"/>
      <c r="J36" s="1344"/>
      <c r="K36" s="1344"/>
      <c r="L36" s="1344"/>
      <c r="M36" s="1344"/>
      <c r="N36" s="1344"/>
      <c r="O36" s="5"/>
      <c r="P36" s="5"/>
    </row>
    <row r="37" spans="3:16" s="4" customFormat="1" ht="14.25" customHeight="1" outlineLevel="1" x14ac:dyDescent="0.25">
      <c r="C37" s="1345" t="s">
        <v>95</v>
      </c>
      <c r="D37" s="1345"/>
      <c r="E37" s="337">
        <v>170</v>
      </c>
      <c r="F37" s="337">
        <v>210</v>
      </c>
      <c r="G37" s="336">
        <f t="shared" si="0"/>
        <v>380</v>
      </c>
      <c r="H37" s="1344"/>
      <c r="I37" s="1344"/>
      <c r="J37" s="1344"/>
      <c r="K37" s="1344"/>
      <c r="L37" s="1344"/>
      <c r="M37" s="1344"/>
      <c r="N37" s="1344"/>
      <c r="O37" s="5"/>
      <c r="P37" s="5"/>
    </row>
    <row r="38" spans="3:16" s="4" customFormat="1" ht="14.25" customHeight="1" outlineLevel="1" x14ac:dyDescent="0.25">
      <c r="C38" s="1345" t="s">
        <v>128</v>
      </c>
      <c r="D38" s="1345"/>
      <c r="E38" s="337">
        <v>150</v>
      </c>
      <c r="F38" s="337">
        <v>140</v>
      </c>
      <c r="G38" s="336">
        <f t="shared" si="0"/>
        <v>290</v>
      </c>
      <c r="H38" s="1344"/>
      <c r="I38" s="1344"/>
      <c r="J38" s="1344"/>
      <c r="K38" s="1344"/>
      <c r="L38" s="1344"/>
      <c r="M38" s="1344"/>
      <c r="N38" s="1344"/>
      <c r="O38" s="5"/>
      <c r="P38" s="5"/>
    </row>
    <row r="39" spans="3:16" s="4" customFormat="1" ht="14.25" customHeight="1" outlineLevel="1" x14ac:dyDescent="0.25">
      <c r="C39" s="1345" t="s">
        <v>129</v>
      </c>
      <c r="D39" s="1345"/>
      <c r="E39" s="337">
        <v>100</v>
      </c>
      <c r="F39" s="337">
        <v>80</v>
      </c>
      <c r="G39" s="336">
        <f t="shared" si="0"/>
        <v>180</v>
      </c>
      <c r="H39" s="1344"/>
      <c r="I39" s="1344"/>
      <c r="J39" s="1344"/>
      <c r="K39" s="1344"/>
      <c r="L39" s="1344"/>
      <c r="M39" s="1344"/>
      <c r="N39" s="1344"/>
      <c r="O39" s="5"/>
      <c r="P39" s="5"/>
    </row>
    <row r="40" spans="3:16" s="4" customFormat="1" ht="14.25" customHeight="1" outlineLevel="1" x14ac:dyDescent="0.25">
      <c r="C40" s="1346" t="s">
        <v>12</v>
      </c>
      <c r="D40" s="1346"/>
      <c r="E40" s="337">
        <f>SUM(E33:E39)</f>
        <v>1210</v>
      </c>
      <c r="F40" s="337">
        <f>SUM(F33:F39)</f>
        <v>1290</v>
      </c>
      <c r="G40" s="336">
        <f t="shared" si="0"/>
        <v>2500</v>
      </c>
      <c r="H40" s="1344"/>
      <c r="I40" s="1344"/>
      <c r="J40" s="1344"/>
      <c r="K40" s="1344"/>
      <c r="L40" s="1344"/>
      <c r="M40" s="1344"/>
      <c r="N40" s="1344"/>
      <c r="O40" s="5"/>
      <c r="P40" s="5"/>
    </row>
    <row r="41" spans="3:16" s="4" customFormat="1" outlineLevel="1" x14ac:dyDescent="0.25">
      <c r="C41" s="1343" t="s">
        <v>132</v>
      </c>
      <c r="D41" s="1343"/>
      <c r="E41" s="1343"/>
      <c r="F41" s="1343"/>
      <c r="G41" s="1343"/>
      <c r="H41" s="1344" t="s">
        <v>437</v>
      </c>
      <c r="I41" s="1344"/>
      <c r="J41" s="1344"/>
      <c r="K41" s="1344"/>
      <c r="L41" s="1344"/>
      <c r="M41" s="1344"/>
      <c r="N41" s="1344"/>
      <c r="O41" s="5"/>
      <c r="P41" s="5"/>
    </row>
    <row r="42" spans="3:16" s="4" customFormat="1" outlineLevel="1" x14ac:dyDescent="0.25">
      <c r="C42" s="1343" t="s">
        <v>131</v>
      </c>
      <c r="D42" s="1343"/>
      <c r="E42" s="1343"/>
      <c r="F42" s="1343"/>
      <c r="G42" s="1343"/>
      <c r="H42" s="1344" t="s">
        <v>438</v>
      </c>
      <c r="I42" s="1344"/>
      <c r="J42" s="1344"/>
      <c r="K42" s="1344"/>
      <c r="L42" s="1344"/>
      <c r="M42" s="1344"/>
      <c r="N42" s="1344"/>
      <c r="O42" s="5"/>
      <c r="P42" s="5"/>
    </row>
    <row r="43" spans="3:16" s="4" customFormat="1" outlineLevel="1" x14ac:dyDescent="0.25">
      <c r="C43" s="1343" t="s">
        <v>133</v>
      </c>
      <c r="D43" s="1343"/>
      <c r="E43" s="1343"/>
      <c r="F43" s="1343"/>
      <c r="G43" s="1343"/>
      <c r="H43" s="1344" t="s">
        <v>439</v>
      </c>
      <c r="I43" s="1344"/>
      <c r="J43" s="1344"/>
      <c r="K43" s="1344"/>
      <c r="L43" s="1344"/>
      <c r="M43" s="1344"/>
      <c r="N43" s="1344"/>
      <c r="O43" s="5"/>
      <c r="P43" s="5"/>
    </row>
    <row r="44" spans="3:16" s="4" customFormat="1" outlineLevel="1" x14ac:dyDescent="0.25">
      <c r="C44" s="1343" t="s">
        <v>134</v>
      </c>
      <c r="D44" s="1343"/>
      <c r="E44" s="1343"/>
      <c r="F44" s="1343"/>
      <c r="G44" s="1343"/>
      <c r="H44" s="1344" t="s">
        <v>440</v>
      </c>
      <c r="I44" s="1344"/>
      <c r="J44" s="1344"/>
      <c r="K44" s="1344"/>
      <c r="L44" s="1344"/>
      <c r="M44" s="1344"/>
      <c r="N44" s="1344"/>
      <c r="O44" s="5"/>
      <c r="P44" s="5"/>
    </row>
    <row r="45" spans="3:16" s="4" customFormat="1" outlineLevel="1" x14ac:dyDescent="0.25">
      <c r="C45" s="1343" t="s">
        <v>135</v>
      </c>
      <c r="D45" s="1343"/>
      <c r="E45" s="1343"/>
      <c r="F45" s="1343"/>
      <c r="G45" s="1343"/>
      <c r="H45" s="1344" t="s">
        <v>441</v>
      </c>
      <c r="I45" s="1344"/>
      <c r="J45" s="1344"/>
      <c r="K45" s="1344"/>
      <c r="L45" s="1344"/>
      <c r="M45" s="1344"/>
      <c r="N45" s="1344"/>
      <c r="O45" s="5"/>
      <c r="P45" s="5"/>
    </row>
    <row r="46" spans="3:16" s="4" customFormat="1" outlineLevel="1" x14ac:dyDescent="0.25">
      <c r="C46" s="1343" t="s">
        <v>240</v>
      </c>
      <c r="D46" s="1343"/>
      <c r="E46" s="1343"/>
      <c r="F46" s="1343"/>
      <c r="G46" s="1343"/>
      <c r="H46" s="1344" t="s">
        <v>442</v>
      </c>
      <c r="I46" s="1344"/>
      <c r="J46" s="1344"/>
      <c r="K46" s="1344"/>
      <c r="L46" s="1344"/>
      <c r="M46" s="1344"/>
      <c r="N46" s="1344"/>
      <c r="O46" s="5"/>
      <c r="P46" s="5"/>
    </row>
    <row r="47" spans="3:16" s="4" customFormat="1" outlineLevel="1" x14ac:dyDescent="0.25">
      <c r="C47" s="11" t="s">
        <v>98</v>
      </c>
    </row>
    <row r="48" spans="3:16" s="4" customFormat="1" ht="18" outlineLevel="1" x14ac:dyDescent="0.25">
      <c r="C48" s="1110" t="s">
        <v>195</v>
      </c>
      <c r="D48" s="1110"/>
      <c r="E48" s="1110"/>
      <c r="F48" s="1110"/>
      <c r="G48" s="1110"/>
      <c r="H48" s="1110"/>
      <c r="I48" s="1110"/>
      <c r="J48" s="1110"/>
      <c r="K48" s="1110"/>
      <c r="L48" s="1110"/>
      <c r="M48" s="1110"/>
      <c r="N48" s="1110"/>
      <c r="O48" s="1110"/>
      <c r="P48" s="1110"/>
    </row>
    <row r="49" spans="3:10" s="4" customFormat="1" ht="15.75" outlineLevel="1" x14ac:dyDescent="0.25">
      <c r="C49" s="49"/>
      <c r="F49" s="55"/>
    </row>
    <row r="50" spans="3:10" s="4" customFormat="1" ht="16.5" x14ac:dyDescent="0.25">
      <c r="C50" s="1335" t="s">
        <v>148</v>
      </c>
      <c r="D50" s="1335"/>
      <c r="E50" s="1335"/>
      <c r="F50" s="1335"/>
      <c r="G50" s="1335"/>
      <c r="H50" s="1335"/>
      <c r="I50" s="1335"/>
      <c r="J50" s="1335"/>
    </row>
    <row r="51" spans="3:10" s="4" customFormat="1" ht="16.5" x14ac:dyDescent="0.25">
      <c r="C51" s="1338" t="s">
        <v>154</v>
      </c>
      <c r="D51" s="1338"/>
      <c r="E51" s="1341" t="s">
        <v>443</v>
      </c>
      <c r="F51" s="1341"/>
      <c r="G51" s="1341"/>
      <c r="H51" s="1341"/>
      <c r="I51" s="1341"/>
      <c r="J51" s="1341"/>
    </row>
    <row r="52" spans="3:10" s="4" customFormat="1" ht="16.5" x14ac:dyDescent="0.25">
      <c r="C52" s="1338" t="s">
        <v>155</v>
      </c>
      <c r="D52" s="1338"/>
      <c r="E52" s="1341" t="s">
        <v>444</v>
      </c>
      <c r="F52" s="1341"/>
      <c r="G52" s="1341"/>
      <c r="H52" s="1341"/>
      <c r="I52" s="1341"/>
      <c r="J52" s="1341"/>
    </row>
    <row r="53" spans="3:10" s="4" customFormat="1" ht="16.5" x14ac:dyDescent="0.25">
      <c r="C53" s="1338" t="s">
        <v>246</v>
      </c>
      <c r="D53" s="1338"/>
      <c r="E53" s="1339">
        <v>1.4E-2</v>
      </c>
      <c r="F53" s="1339"/>
      <c r="G53" s="1339"/>
      <c r="H53" s="1339"/>
      <c r="I53" s="1339"/>
      <c r="J53" s="1339"/>
    </row>
    <row r="54" spans="3:10" s="4" customFormat="1" ht="16.5" x14ac:dyDescent="0.25">
      <c r="C54" s="1340" t="s">
        <v>247</v>
      </c>
      <c r="D54" s="1340"/>
      <c r="E54" s="1341">
        <v>1</v>
      </c>
      <c r="F54" s="1341"/>
      <c r="G54" s="1341"/>
      <c r="H54" s="1341"/>
      <c r="I54" s="1341"/>
      <c r="J54" s="1341"/>
    </row>
    <row r="55" spans="3:10" s="4" customFormat="1" ht="16.5" x14ac:dyDescent="0.25">
      <c r="C55" s="338" t="s">
        <v>241</v>
      </c>
      <c r="D55" s="338" t="s">
        <v>242</v>
      </c>
      <c r="E55" s="1342" t="s">
        <v>243</v>
      </c>
      <c r="F55" s="1342"/>
      <c r="G55" s="1342" t="s">
        <v>244</v>
      </c>
      <c r="H55" s="1342"/>
      <c r="I55" s="1342" t="s">
        <v>245</v>
      </c>
      <c r="J55" s="1342"/>
    </row>
    <row r="56" spans="3:10" s="4" customFormat="1" ht="16.5" x14ac:dyDescent="0.25">
      <c r="C56" s="339">
        <v>1</v>
      </c>
      <c r="D56" s="340">
        <v>5000</v>
      </c>
      <c r="E56" s="1337">
        <f>+D56*$E$54</f>
        <v>5000</v>
      </c>
      <c r="F56" s="1337"/>
      <c r="G56" s="1337">
        <v>2500</v>
      </c>
      <c r="H56" s="1337"/>
      <c r="I56" s="1337">
        <f>+G56-E56</f>
        <v>-2500</v>
      </c>
      <c r="J56" s="1337"/>
    </row>
    <row r="57" spans="3:10" s="4" customFormat="1" ht="16.5" x14ac:dyDescent="0.25">
      <c r="C57" s="339">
        <v>2</v>
      </c>
      <c r="D57" s="341">
        <f>+D56*(1+$E$53)</f>
        <v>5070</v>
      </c>
      <c r="E57" s="1336">
        <f t="shared" ref="E57:E75" si="1">+D57*$E$54</f>
        <v>5070</v>
      </c>
      <c r="F57" s="1336"/>
      <c r="G57" s="1336">
        <f>+G56</f>
        <v>2500</v>
      </c>
      <c r="H57" s="1336"/>
      <c r="I57" s="1336">
        <f t="shared" ref="I57:I75" si="2">+G57-E57</f>
        <v>-2570</v>
      </c>
      <c r="J57" s="1336"/>
    </row>
    <row r="58" spans="3:10" s="4" customFormat="1" ht="16.5" x14ac:dyDescent="0.25">
      <c r="C58" s="339">
        <v>3</v>
      </c>
      <c r="D58" s="341">
        <f t="shared" ref="D58:D75" si="3">+D57*(1+$E$53)</f>
        <v>5140.9800000000005</v>
      </c>
      <c r="E58" s="1336">
        <f t="shared" si="1"/>
        <v>5140.9800000000005</v>
      </c>
      <c r="F58" s="1336"/>
      <c r="G58" s="1336">
        <f t="shared" ref="G58:G75" si="4">+G57</f>
        <v>2500</v>
      </c>
      <c r="H58" s="1336"/>
      <c r="I58" s="1336">
        <f t="shared" si="2"/>
        <v>-2640.9800000000005</v>
      </c>
      <c r="J58" s="1336"/>
    </row>
    <row r="59" spans="3:10" s="4" customFormat="1" ht="16.5" x14ac:dyDescent="0.25">
      <c r="C59" s="339">
        <v>4</v>
      </c>
      <c r="D59" s="341">
        <f t="shared" si="3"/>
        <v>5212.9537200000004</v>
      </c>
      <c r="E59" s="1336">
        <f t="shared" si="1"/>
        <v>5212.9537200000004</v>
      </c>
      <c r="F59" s="1336"/>
      <c r="G59" s="1336">
        <f t="shared" si="4"/>
        <v>2500</v>
      </c>
      <c r="H59" s="1336"/>
      <c r="I59" s="1336">
        <f t="shared" si="2"/>
        <v>-2712.9537200000004</v>
      </c>
      <c r="J59" s="1336"/>
    </row>
    <row r="60" spans="3:10" s="4" customFormat="1" ht="16.5" x14ac:dyDescent="0.25">
      <c r="C60" s="339">
        <v>5</v>
      </c>
      <c r="D60" s="341">
        <f t="shared" si="3"/>
        <v>5285.9350720800003</v>
      </c>
      <c r="E60" s="1336">
        <f t="shared" si="1"/>
        <v>5285.9350720800003</v>
      </c>
      <c r="F60" s="1336"/>
      <c r="G60" s="1336">
        <f t="shared" si="4"/>
        <v>2500</v>
      </c>
      <c r="H60" s="1336"/>
      <c r="I60" s="1336">
        <f t="shared" si="2"/>
        <v>-2785.9350720800003</v>
      </c>
      <c r="J60" s="1336"/>
    </row>
    <row r="61" spans="3:10" s="4" customFormat="1" ht="16.5" x14ac:dyDescent="0.25">
      <c r="C61" s="339">
        <v>6</v>
      </c>
      <c r="D61" s="341">
        <f t="shared" si="3"/>
        <v>5359.9381630891203</v>
      </c>
      <c r="E61" s="1336">
        <f t="shared" si="1"/>
        <v>5359.9381630891203</v>
      </c>
      <c r="F61" s="1336"/>
      <c r="G61" s="1336">
        <f t="shared" si="4"/>
        <v>2500</v>
      </c>
      <c r="H61" s="1336"/>
      <c r="I61" s="1336">
        <f t="shared" si="2"/>
        <v>-2859.9381630891203</v>
      </c>
      <c r="J61" s="1336"/>
    </row>
    <row r="62" spans="3:10" s="4" customFormat="1" ht="16.5" x14ac:dyDescent="0.25">
      <c r="C62" s="339">
        <v>7</v>
      </c>
      <c r="D62" s="341">
        <f t="shared" si="3"/>
        <v>5434.9772973723684</v>
      </c>
      <c r="E62" s="1336">
        <f t="shared" si="1"/>
        <v>5434.9772973723684</v>
      </c>
      <c r="F62" s="1336"/>
      <c r="G62" s="1336">
        <f t="shared" si="4"/>
        <v>2500</v>
      </c>
      <c r="H62" s="1336"/>
      <c r="I62" s="1336">
        <f t="shared" si="2"/>
        <v>-2934.9772973723684</v>
      </c>
      <c r="J62" s="1336"/>
    </row>
    <row r="63" spans="3:10" s="4" customFormat="1" ht="16.5" x14ac:dyDescent="0.25">
      <c r="C63" s="339">
        <v>8</v>
      </c>
      <c r="D63" s="341">
        <f t="shared" si="3"/>
        <v>5511.0669795355816</v>
      </c>
      <c r="E63" s="1336">
        <f t="shared" si="1"/>
        <v>5511.0669795355816</v>
      </c>
      <c r="F63" s="1336"/>
      <c r="G63" s="1336">
        <f t="shared" si="4"/>
        <v>2500</v>
      </c>
      <c r="H63" s="1336"/>
      <c r="I63" s="1336">
        <f t="shared" si="2"/>
        <v>-3011.0669795355816</v>
      </c>
      <c r="J63" s="1336"/>
    </row>
    <row r="64" spans="3:10" s="4" customFormat="1" ht="16.5" x14ac:dyDescent="0.25">
      <c r="C64" s="339">
        <v>9</v>
      </c>
      <c r="D64" s="341">
        <f t="shared" si="3"/>
        <v>5588.2219172490795</v>
      </c>
      <c r="E64" s="1336">
        <f t="shared" si="1"/>
        <v>5588.2219172490795</v>
      </c>
      <c r="F64" s="1336"/>
      <c r="G64" s="1336">
        <f t="shared" si="4"/>
        <v>2500</v>
      </c>
      <c r="H64" s="1336"/>
      <c r="I64" s="1336">
        <f t="shared" si="2"/>
        <v>-3088.2219172490795</v>
      </c>
      <c r="J64" s="1336"/>
    </row>
    <row r="65" spans="2:16" s="4" customFormat="1" ht="16.5" x14ac:dyDescent="0.25">
      <c r="C65" s="339">
        <v>10</v>
      </c>
      <c r="D65" s="341">
        <f t="shared" si="3"/>
        <v>5666.4570240905668</v>
      </c>
      <c r="E65" s="1336">
        <f t="shared" si="1"/>
        <v>5666.4570240905668</v>
      </c>
      <c r="F65" s="1336"/>
      <c r="G65" s="1336">
        <f t="shared" si="4"/>
        <v>2500</v>
      </c>
      <c r="H65" s="1336"/>
      <c r="I65" s="1336">
        <f t="shared" si="2"/>
        <v>-3166.4570240905668</v>
      </c>
      <c r="J65" s="1336"/>
    </row>
    <row r="66" spans="2:16" s="4" customFormat="1" ht="31.5" customHeight="1" outlineLevel="1" x14ac:dyDescent="0.25">
      <c r="C66" s="339">
        <v>11</v>
      </c>
      <c r="D66" s="341">
        <f t="shared" si="3"/>
        <v>5745.7874224278348</v>
      </c>
      <c r="E66" s="1336">
        <f t="shared" si="1"/>
        <v>5745.7874224278348</v>
      </c>
      <c r="F66" s="1336"/>
      <c r="G66" s="1336">
        <f t="shared" si="4"/>
        <v>2500</v>
      </c>
      <c r="H66" s="1336"/>
      <c r="I66" s="1336">
        <f t="shared" si="2"/>
        <v>-3245.7874224278348</v>
      </c>
      <c r="J66" s="1336"/>
    </row>
    <row r="67" spans="2:16" s="4" customFormat="1" ht="31.5" customHeight="1" outlineLevel="1" x14ac:dyDescent="0.25">
      <c r="C67" s="339">
        <v>12</v>
      </c>
      <c r="D67" s="341">
        <f t="shared" si="3"/>
        <v>5826.2284463418246</v>
      </c>
      <c r="E67" s="1336">
        <f t="shared" si="1"/>
        <v>5826.2284463418246</v>
      </c>
      <c r="F67" s="1336"/>
      <c r="G67" s="1336">
        <f t="shared" si="4"/>
        <v>2500</v>
      </c>
      <c r="H67" s="1336"/>
      <c r="I67" s="1336">
        <f t="shared" si="2"/>
        <v>-3326.2284463418246</v>
      </c>
      <c r="J67" s="1336"/>
    </row>
    <row r="68" spans="2:16" s="4" customFormat="1" ht="31.5" customHeight="1" outlineLevel="1" x14ac:dyDescent="0.25">
      <c r="C68" s="339">
        <v>13</v>
      </c>
      <c r="D68" s="341">
        <f t="shared" si="3"/>
        <v>5907.7956445906102</v>
      </c>
      <c r="E68" s="1336">
        <f t="shared" si="1"/>
        <v>5907.7956445906102</v>
      </c>
      <c r="F68" s="1336"/>
      <c r="G68" s="1336">
        <f t="shared" si="4"/>
        <v>2500</v>
      </c>
      <c r="H68" s="1336"/>
      <c r="I68" s="1336">
        <f t="shared" si="2"/>
        <v>-3407.7956445906102</v>
      </c>
      <c r="J68" s="1336"/>
    </row>
    <row r="69" spans="2:16" s="4" customFormat="1" ht="31.5" customHeight="1" outlineLevel="1" x14ac:dyDescent="0.25">
      <c r="C69" s="339">
        <v>14</v>
      </c>
      <c r="D69" s="341">
        <f t="shared" si="3"/>
        <v>5990.5047836148788</v>
      </c>
      <c r="E69" s="1336">
        <f t="shared" si="1"/>
        <v>5990.5047836148788</v>
      </c>
      <c r="F69" s="1336"/>
      <c r="G69" s="1336">
        <f t="shared" si="4"/>
        <v>2500</v>
      </c>
      <c r="H69" s="1336"/>
      <c r="I69" s="1336">
        <f t="shared" si="2"/>
        <v>-3490.5047836148788</v>
      </c>
      <c r="J69" s="1336"/>
    </row>
    <row r="70" spans="2:16" s="4" customFormat="1" ht="31.5" customHeight="1" outlineLevel="1" x14ac:dyDescent="0.25">
      <c r="C70" s="339">
        <v>15</v>
      </c>
      <c r="D70" s="341">
        <f t="shared" si="3"/>
        <v>6074.3718505854868</v>
      </c>
      <c r="E70" s="1336">
        <f t="shared" si="1"/>
        <v>6074.3718505854868</v>
      </c>
      <c r="F70" s="1336"/>
      <c r="G70" s="1336">
        <f t="shared" si="4"/>
        <v>2500</v>
      </c>
      <c r="H70" s="1336"/>
      <c r="I70" s="1336">
        <f t="shared" si="2"/>
        <v>-3574.3718505854868</v>
      </c>
      <c r="J70" s="1336"/>
    </row>
    <row r="71" spans="2:16" s="4" customFormat="1" ht="31.5" customHeight="1" outlineLevel="1" x14ac:dyDescent="0.25">
      <c r="C71" s="339">
        <v>16</v>
      </c>
      <c r="D71" s="341">
        <f t="shared" si="3"/>
        <v>6159.4130564936841</v>
      </c>
      <c r="E71" s="1336">
        <f t="shared" si="1"/>
        <v>6159.4130564936841</v>
      </c>
      <c r="F71" s="1336"/>
      <c r="G71" s="1336">
        <f t="shared" si="4"/>
        <v>2500</v>
      </c>
      <c r="H71" s="1336"/>
      <c r="I71" s="1336">
        <f t="shared" si="2"/>
        <v>-3659.4130564936841</v>
      </c>
      <c r="J71" s="1336"/>
    </row>
    <row r="72" spans="2:16" s="4" customFormat="1" ht="31.5" customHeight="1" outlineLevel="1" x14ac:dyDescent="0.25">
      <c r="C72" s="339">
        <v>17</v>
      </c>
      <c r="D72" s="341">
        <f t="shared" si="3"/>
        <v>6245.6448392845959</v>
      </c>
      <c r="E72" s="1336">
        <f t="shared" si="1"/>
        <v>6245.6448392845959</v>
      </c>
      <c r="F72" s="1336"/>
      <c r="G72" s="1336">
        <f t="shared" si="4"/>
        <v>2500</v>
      </c>
      <c r="H72" s="1336"/>
      <c r="I72" s="1336">
        <f t="shared" si="2"/>
        <v>-3745.6448392845959</v>
      </c>
      <c r="J72" s="1336"/>
    </row>
    <row r="73" spans="2:16" s="4" customFormat="1" ht="33" customHeight="1" outlineLevel="1" x14ac:dyDescent="0.25">
      <c r="C73" s="339">
        <v>18</v>
      </c>
      <c r="D73" s="341">
        <f t="shared" si="3"/>
        <v>6333.0838670345802</v>
      </c>
      <c r="E73" s="1336">
        <f t="shared" si="1"/>
        <v>6333.0838670345802</v>
      </c>
      <c r="F73" s="1336"/>
      <c r="G73" s="1336">
        <f t="shared" si="4"/>
        <v>2500</v>
      </c>
      <c r="H73" s="1336"/>
      <c r="I73" s="1336">
        <f t="shared" si="2"/>
        <v>-3833.0838670345802</v>
      </c>
      <c r="J73" s="1336"/>
      <c r="L73" s="49"/>
    </row>
    <row r="74" spans="2:16" s="4" customFormat="1" ht="33" customHeight="1" outlineLevel="1" x14ac:dyDescent="0.25">
      <c r="C74" s="339">
        <v>19</v>
      </c>
      <c r="D74" s="341">
        <f t="shared" si="3"/>
        <v>6421.7470411730646</v>
      </c>
      <c r="E74" s="1336">
        <f t="shared" si="1"/>
        <v>6421.7470411730646</v>
      </c>
      <c r="F74" s="1336"/>
      <c r="G74" s="1336">
        <f t="shared" si="4"/>
        <v>2500</v>
      </c>
      <c r="H74" s="1336"/>
      <c r="I74" s="1336">
        <f t="shared" si="2"/>
        <v>-3921.7470411730646</v>
      </c>
      <c r="J74" s="1336"/>
      <c r="L74" s="49"/>
    </row>
    <row r="75" spans="2:16" s="4" customFormat="1" ht="33" customHeight="1" outlineLevel="1" x14ac:dyDescent="0.25">
      <c r="C75" s="339">
        <v>20</v>
      </c>
      <c r="D75" s="341">
        <f t="shared" si="3"/>
        <v>6511.6514997494878</v>
      </c>
      <c r="E75" s="1336">
        <f t="shared" si="1"/>
        <v>6511.6514997494878</v>
      </c>
      <c r="F75" s="1336"/>
      <c r="G75" s="1336">
        <f t="shared" si="4"/>
        <v>2500</v>
      </c>
      <c r="H75" s="1336"/>
      <c r="I75" s="1336">
        <f t="shared" si="2"/>
        <v>-4011.6514997494878</v>
      </c>
      <c r="J75" s="1336"/>
      <c r="L75" s="49"/>
    </row>
    <row r="76" spans="2:16" outlineLevel="1" x14ac:dyDescent="0.25">
      <c r="C76" s="11" t="s">
        <v>98</v>
      </c>
      <c r="D76" s="4"/>
      <c r="E76" s="4"/>
      <c r="F76" s="4"/>
      <c r="G76" s="49"/>
      <c r="H76" s="4"/>
      <c r="I76" s="4"/>
      <c r="J76" s="4"/>
      <c r="K76" s="4"/>
      <c r="L76" s="4"/>
      <c r="M76" s="4"/>
      <c r="N76" s="4"/>
    </row>
    <row r="77" spans="2:16" outlineLevel="1" x14ac:dyDescent="0.25">
      <c r="C77" s="11"/>
    </row>
    <row r="78" spans="2:16" outlineLevel="1" x14ac:dyDescent="0.25"/>
    <row r="79" spans="2:16" ht="18" outlineLevel="1" x14ac:dyDescent="0.25">
      <c r="B79" s="4"/>
      <c r="C79" s="1110" t="s">
        <v>196</v>
      </c>
      <c r="D79" s="1110"/>
      <c r="E79" s="1110"/>
      <c r="F79" s="1110"/>
      <c r="G79" s="1110"/>
      <c r="H79" s="1110"/>
      <c r="I79" s="1110"/>
      <c r="J79" s="1110"/>
      <c r="K79" s="1110"/>
      <c r="L79" s="1110"/>
      <c r="M79" s="1110"/>
      <c r="N79" s="1110"/>
      <c r="O79" s="1110"/>
      <c r="P79" s="1110"/>
    </row>
    <row r="80" spans="2:16" ht="15.75" outlineLevel="1" x14ac:dyDescent="0.25">
      <c r="B80" s="4"/>
      <c r="C80" s="55"/>
      <c r="D80" s="4"/>
      <c r="E80" s="4"/>
      <c r="F80" s="4"/>
      <c r="G80" s="4"/>
      <c r="H80" s="4"/>
      <c r="I80" s="4"/>
      <c r="J80" s="4"/>
      <c r="K80" s="4"/>
      <c r="L80" s="4"/>
      <c r="M80" s="4"/>
      <c r="N80" s="4"/>
      <c r="O80" s="4"/>
      <c r="P80" s="4"/>
    </row>
    <row r="81" spans="2:16" ht="15.75" customHeight="1" outlineLevel="1" x14ac:dyDescent="0.25">
      <c r="B81" s="4"/>
      <c r="C81" s="1335" t="s">
        <v>97</v>
      </c>
      <c r="D81" s="1335"/>
      <c r="E81" s="1335"/>
      <c r="F81" s="1335"/>
      <c r="G81" s="1335"/>
      <c r="H81" s="1335"/>
      <c r="I81" s="1335"/>
      <c r="J81" s="1335"/>
      <c r="K81" s="1335"/>
      <c r="L81" s="1335"/>
      <c r="M81" s="1335"/>
      <c r="N81" s="1335"/>
      <c r="O81" s="4"/>
      <c r="P81" s="4"/>
    </row>
    <row r="82" spans="2:16" ht="29.25" customHeight="1" outlineLevel="1" x14ac:dyDescent="0.25">
      <c r="B82" s="4"/>
      <c r="C82" s="1314" t="s">
        <v>96</v>
      </c>
      <c r="D82" s="1314"/>
      <c r="E82" s="1314"/>
      <c r="F82" s="1314"/>
      <c r="G82" s="1314" t="s">
        <v>345</v>
      </c>
      <c r="H82" s="1314"/>
      <c r="I82" s="1314"/>
      <c r="J82" s="1314"/>
      <c r="K82" s="1314"/>
      <c r="L82" s="1314"/>
      <c r="M82" s="1314"/>
      <c r="N82" s="1314"/>
      <c r="O82" s="4"/>
      <c r="P82" s="4"/>
    </row>
    <row r="83" spans="2:16" ht="29.25" customHeight="1" outlineLevel="1" x14ac:dyDescent="0.25">
      <c r="B83" s="4"/>
      <c r="C83" s="1314" t="s">
        <v>157</v>
      </c>
      <c r="D83" s="1314"/>
      <c r="E83" s="1314" t="s">
        <v>22</v>
      </c>
      <c r="F83" s="1314"/>
      <c r="G83" s="1314"/>
      <c r="H83" s="1314"/>
      <c r="I83" s="1314"/>
      <c r="J83" s="1314"/>
      <c r="K83" s="1314"/>
      <c r="L83" s="1314"/>
      <c r="M83" s="1314"/>
      <c r="N83" s="1314"/>
      <c r="O83" s="4"/>
      <c r="P83" s="4"/>
    </row>
    <row r="84" spans="2:16" ht="48" customHeight="1" outlineLevel="1" x14ac:dyDescent="0.25">
      <c r="B84" s="4"/>
      <c r="C84" s="1333" t="s">
        <v>445</v>
      </c>
      <c r="D84" s="1333"/>
      <c r="E84" s="1333">
        <v>1000</v>
      </c>
      <c r="F84" s="1333"/>
      <c r="G84" s="1333" t="s">
        <v>449</v>
      </c>
      <c r="H84" s="1333"/>
      <c r="I84" s="1333"/>
      <c r="J84" s="1333"/>
      <c r="K84" s="1333"/>
      <c r="L84" s="1333"/>
      <c r="M84" s="1333"/>
      <c r="N84" s="1333"/>
      <c r="O84" s="4"/>
      <c r="P84" s="4"/>
    </row>
    <row r="85" spans="2:16" ht="37.5" customHeight="1" outlineLevel="1" x14ac:dyDescent="0.25">
      <c r="B85" s="4"/>
      <c r="C85" s="1333" t="s">
        <v>446</v>
      </c>
      <c r="D85" s="1333"/>
      <c r="E85" s="1333">
        <v>500</v>
      </c>
      <c r="F85" s="1333"/>
      <c r="G85" s="1333" t="s">
        <v>448</v>
      </c>
      <c r="H85" s="1333"/>
      <c r="I85" s="1333"/>
      <c r="J85" s="1333"/>
      <c r="K85" s="1333"/>
      <c r="L85" s="1333"/>
      <c r="M85" s="1333"/>
      <c r="N85" s="1333"/>
      <c r="O85" s="4"/>
      <c r="P85" s="4"/>
    </row>
    <row r="86" spans="2:16" outlineLevel="1" x14ac:dyDescent="0.25">
      <c r="B86" s="4"/>
      <c r="C86" s="1333"/>
      <c r="D86" s="1333"/>
      <c r="E86" s="1333"/>
      <c r="F86" s="1333"/>
      <c r="G86" s="1334"/>
      <c r="H86" s="1334"/>
      <c r="I86" s="1334"/>
      <c r="J86" s="1334"/>
      <c r="K86" s="1334"/>
      <c r="L86" s="1334"/>
      <c r="M86" s="1334"/>
      <c r="N86" s="1334"/>
      <c r="O86" s="4"/>
      <c r="P86" s="4"/>
    </row>
    <row r="87" spans="2:16" outlineLevel="1" x14ac:dyDescent="0.25">
      <c r="B87" s="4"/>
      <c r="C87" s="1333"/>
      <c r="D87" s="1333"/>
      <c r="E87" s="1333"/>
      <c r="F87" s="1333"/>
      <c r="G87" s="1334"/>
      <c r="H87" s="1334"/>
      <c r="I87" s="1334"/>
      <c r="J87" s="1334"/>
      <c r="K87" s="1334"/>
      <c r="L87" s="1334"/>
      <c r="M87" s="1334"/>
      <c r="N87" s="1334"/>
      <c r="O87" s="4"/>
      <c r="P87" s="4"/>
    </row>
    <row r="88" spans="2:16" outlineLevel="1" x14ac:dyDescent="0.25">
      <c r="C88" s="1333"/>
      <c r="D88" s="1333"/>
      <c r="E88" s="1333"/>
      <c r="F88" s="1333"/>
      <c r="G88" s="1334"/>
      <c r="H88" s="1334"/>
      <c r="I88" s="1334"/>
      <c r="J88" s="1334"/>
      <c r="K88" s="1334"/>
      <c r="L88" s="1334"/>
      <c r="M88" s="1334"/>
      <c r="N88" s="1334"/>
    </row>
    <row r="89" spans="2:16" outlineLevel="1" x14ac:dyDescent="0.25">
      <c r="C89" s="11" t="s">
        <v>98</v>
      </c>
      <c r="D89" s="4"/>
      <c r="E89" s="4"/>
      <c r="F89" s="4"/>
      <c r="G89" s="4"/>
      <c r="H89" s="4"/>
      <c r="I89" s="4"/>
      <c r="J89" s="4"/>
      <c r="K89" s="4"/>
      <c r="L89" s="4"/>
      <c r="M89" s="4"/>
      <c r="N89" s="4"/>
    </row>
    <row r="90" spans="2:16" ht="16.5" x14ac:dyDescent="0.3">
      <c r="F90" s="31"/>
      <c r="G90" s="29"/>
      <c r="H90" s="29"/>
      <c r="I90" s="29"/>
      <c r="J90" s="29"/>
    </row>
    <row r="91" spans="2:16" ht="16.5" x14ac:dyDescent="0.3">
      <c r="D91" s="30"/>
      <c r="E91" s="29"/>
      <c r="F91" s="29"/>
      <c r="G91" s="29"/>
      <c r="H91" s="29"/>
      <c r="I91" s="29"/>
      <c r="J91" s="29"/>
      <c r="K91" s="29"/>
    </row>
  </sheetData>
  <mergeCells count="140">
    <mergeCell ref="D14:P14"/>
    <mergeCell ref="C18:N18"/>
    <mergeCell ref="C21:N21"/>
    <mergeCell ref="C23:N23"/>
    <mergeCell ref="C24:F24"/>
    <mergeCell ref="G24:N24"/>
    <mergeCell ref="C31:G31"/>
    <mergeCell ref="H31:N32"/>
    <mergeCell ref="C32:D32"/>
    <mergeCell ref="C33:D33"/>
    <mergeCell ref="H33:N33"/>
    <mergeCell ref="C34:D34"/>
    <mergeCell ref="H34:N34"/>
    <mergeCell ref="C25:F25"/>
    <mergeCell ref="G25:N25"/>
    <mergeCell ref="C26:F26"/>
    <mergeCell ref="G26:N26"/>
    <mergeCell ref="C28:N28"/>
    <mergeCell ref="C30:N30"/>
    <mergeCell ref="C38:D38"/>
    <mergeCell ref="H38:N38"/>
    <mergeCell ref="C39:D39"/>
    <mergeCell ref="H39:N39"/>
    <mergeCell ref="C40:D40"/>
    <mergeCell ref="H40:N40"/>
    <mergeCell ref="C35:D35"/>
    <mergeCell ref="H35:N35"/>
    <mergeCell ref="C36:D36"/>
    <mergeCell ref="H36:N36"/>
    <mergeCell ref="C37:D37"/>
    <mergeCell ref="H37:N37"/>
    <mergeCell ref="C44:G44"/>
    <mergeCell ref="H44:N44"/>
    <mergeCell ref="C45:G45"/>
    <mergeCell ref="H45:N45"/>
    <mergeCell ref="C46:G46"/>
    <mergeCell ref="H46:N46"/>
    <mergeCell ref="C41:G41"/>
    <mergeCell ref="H41:N41"/>
    <mergeCell ref="C42:G42"/>
    <mergeCell ref="H42:N42"/>
    <mergeCell ref="C43:G43"/>
    <mergeCell ref="H43:N43"/>
    <mergeCell ref="C53:D53"/>
    <mergeCell ref="E53:J53"/>
    <mergeCell ref="C54:D54"/>
    <mergeCell ref="E54:J54"/>
    <mergeCell ref="E55:F55"/>
    <mergeCell ref="G55:H55"/>
    <mergeCell ref="I55:J55"/>
    <mergeCell ref="C48:N48"/>
    <mergeCell ref="O48:P48"/>
    <mergeCell ref="C50:J50"/>
    <mergeCell ref="C51:D51"/>
    <mergeCell ref="E51:J51"/>
    <mergeCell ref="C52:D52"/>
    <mergeCell ref="E52:J52"/>
    <mergeCell ref="E58:F58"/>
    <mergeCell ref="G58:H58"/>
    <mergeCell ref="I58:J58"/>
    <mergeCell ref="E59:F59"/>
    <mergeCell ref="G59:H59"/>
    <mergeCell ref="I59:J59"/>
    <mergeCell ref="E56:F56"/>
    <mergeCell ref="G56:H56"/>
    <mergeCell ref="I56:J56"/>
    <mergeCell ref="E57:F57"/>
    <mergeCell ref="G57:H57"/>
    <mergeCell ref="I57:J57"/>
    <mergeCell ref="E62:F62"/>
    <mergeCell ref="G62:H62"/>
    <mergeCell ref="I62:J62"/>
    <mergeCell ref="E63:F63"/>
    <mergeCell ref="G63:H63"/>
    <mergeCell ref="I63:J63"/>
    <mergeCell ref="E60:F60"/>
    <mergeCell ref="G60:H60"/>
    <mergeCell ref="I60:J60"/>
    <mergeCell ref="E61:F61"/>
    <mergeCell ref="G61:H61"/>
    <mergeCell ref="I61:J61"/>
    <mergeCell ref="E66:F66"/>
    <mergeCell ref="G66:H66"/>
    <mergeCell ref="I66:J66"/>
    <mergeCell ref="E67:F67"/>
    <mergeCell ref="G67:H67"/>
    <mergeCell ref="I67:J67"/>
    <mergeCell ref="E64:F64"/>
    <mergeCell ref="G64:H64"/>
    <mergeCell ref="I64:J64"/>
    <mergeCell ref="E65:F65"/>
    <mergeCell ref="G65:H65"/>
    <mergeCell ref="I65:J65"/>
    <mergeCell ref="E70:F70"/>
    <mergeCell ref="G70:H70"/>
    <mergeCell ref="I70:J70"/>
    <mergeCell ref="E71:F71"/>
    <mergeCell ref="G71:H71"/>
    <mergeCell ref="I71:J71"/>
    <mergeCell ref="E68:F68"/>
    <mergeCell ref="G68:H68"/>
    <mergeCell ref="I68:J68"/>
    <mergeCell ref="E69:F69"/>
    <mergeCell ref="G69:H69"/>
    <mergeCell ref="I69:J69"/>
    <mergeCell ref="G74:H74"/>
    <mergeCell ref="I74:J74"/>
    <mergeCell ref="E75:F75"/>
    <mergeCell ref="G75:H75"/>
    <mergeCell ref="I75:J75"/>
    <mergeCell ref="E72:F72"/>
    <mergeCell ref="G72:H72"/>
    <mergeCell ref="I72:J72"/>
    <mergeCell ref="E73:F73"/>
    <mergeCell ref="G73:H73"/>
    <mergeCell ref="I73:J73"/>
    <mergeCell ref="B1:P1"/>
    <mergeCell ref="C88:D88"/>
    <mergeCell ref="E88:F88"/>
    <mergeCell ref="G88:N88"/>
    <mergeCell ref="C86:D86"/>
    <mergeCell ref="E86:F86"/>
    <mergeCell ref="G86:N86"/>
    <mergeCell ref="C87:D87"/>
    <mergeCell ref="E87:F87"/>
    <mergeCell ref="G87:N87"/>
    <mergeCell ref="C84:D84"/>
    <mergeCell ref="E84:F84"/>
    <mergeCell ref="G84:N84"/>
    <mergeCell ref="C85:D85"/>
    <mergeCell ref="E85:F85"/>
    <mergeCell ref="G85:N85"/>
    <mergeCell ref="C79:N79"/>
    <mergeCell ref="O79:P79"/>
    <mergeCell ref="C81:N81"/>
    <mergeCell ref="C82:F82"/>
    <mergeCell ref="G82:N83"/>
    <mergeCell ref="C83:D83"/>
    <mergeCell ref="E83:F83"/>
    <mergeCell ref="E74:F74"/>
  </mergeCells>
  <pageMargins left="0.7" right="0.7" top="0.75" bottom="0.75" header="0.3" footer="0.3"/>
  <pageSetup scale="46" orientation="portrait" r:id="rId1"/>
  <drawing r:id="rId2"/>
  <legacy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B1:Z220"/>
  <sheetViews>
    <sheetView view="pageBreakPreview" topLeftCell="A65" zoomScale="80" zoomScaleNormal="110" zoomScaleSheetLayoutView="80" workbookViewId="0">
      <selection activeCell="H81" sqref="H81:O82"/>
    </sheetView>
  </sheetViews>
  <sheetFormatPr baseColWidth="10" defaultColWidth="11.42578125" defaultRowHeight="15" outlineLevelRow="1" x14ac:dyDescent="0.25"/>
  <cols>
    <col min="1" max="1" width="2.42578125" style="1" customWidth="1"/>
    <col min="2" max="2" width="12" style="1" customWidth="1"/>
    <col min="3" max="3" width="9.7109375" style="1" customWidth="1"/>
    <col min="4" max="4" width="16.42578125" style="1" customWidth="1"/>
    <col min="5" max="5" width="7.5703125" style="1" customWidth="1"/>
    <col min="6" max="6" width="17" style="1" customWidth="1"/>
    <col min="7" max="7" width="18.85546875" style="1" customWidth="1"/>
    <col min="8" max="12" width="11.42578125" style="1"/>
    <col min="13" max="13" width="14.7109375" style="1" customWidth="1"/>
    <col min="14" max="14" width="11.42578125" style="1"/>
    <col min="15" max="15" width="10.42578125" style="1" customWidth="1"/>
    <col min="16" max="16" width="5.7109375" style="1" customWidth="1"/>
    <col min="17" max="21" width="11.42578125" style="1"/>
    <col min="22" max="22" width="47.7109375" style="1" customWidth="1"/>
    <col min="23" max="23" width="11.42578125" style="1"/>
    <col min="24" max="24" width="37" style="1" customWidth="1"/>
    <col min="25" max="25" width="11.42578125" style="1"/>
    <col min="26" max="26" width="31.28515625" style="1" customWidth="1"/>
    <col min="27" max="16384" width="11.42578125" style="1"/>
  </cols>
  <sheetData>
    <row r="1" spans="2:24" s="165" customFormat="1" ht="30" x14ac:dyDescent="0.4">
      <c r="B1" s="1252" t="s">
        <v>452</v>
      </c>
      <c r="C1" s="1252"/>
      <c r="D1" s="1252"/>
      <c r="E1" s="1252"/>
      <c r="F1" s="1252"/>
      <c r="G1" s="1252"/>
      <c r="H1" s="1252"/>
      <c r="I1" s="1252"/>
      <c r="J1" s="1252"/>
      <c r="K1" s="1252"/>
      <c r="L1" s="1252"/>
      <c r="M1" s="1252"/>
      <c r="N1" s="1252"/>
      <c r="O1" s="1252"/>
      <c r="P1" s="1252"/>
    </row>
    <row r="2" spans="2:24" ht="15.75" thickBot="1" x14ac:dyDescent="0.3"/>
    <row r="3" spans="2:24" ht="15.75" thickTop="1" x14ac:dyDescent="0.25">
      <c r="B3" s="21"/>
      <c r="C3" s="22"/>
      <c r="D3" s="22"/>
      <c r="E3" s="22"/>
      <c r="F3" s="22"/>
      <c r="G3" s="22"/>
      <c r="H3" s="22"/>
      <c r="I3" s="22"/>
      <c r="J3" s="22"/>
      <c r="K3" s="22"/>
      <c r="L3" s="22"/>
      <c r="M3" s="22"/>
      <c r="N3" s="22"/>
      <c r="O3" s="22"/>
      <c r="P3" s="23"/>
    </row>
    <row r="4" spans="2:24" s="2" customFormat="1" x14ac:dyDescent="0.25">
      <c r="B4" s="24"/>
      <c r="P4" s="25"/>
    </row>
    <row r="5" spans="2:24" s="2" customFormat="1" x14ac:dyDescent="0.25">
      <c r="B5" s="24"/>
      <c r="P5" s="25"/>
    </row>
    <row r="6" spans="2:24" s="2" customFormat="1" ht="25.5" customHeight="1" x14ac:dyDescent="0.25">
      <c r="B6" s="24"/>
      <c r="P6" s="25"/>
    </row>
    <row r="7" spans="2:24" s="2" customFormat="1" ht="21" customHeight="1" x14ac:dyDescent="0.25">
      <c r="B7" s="24"/>
      <c r="P7" s="25"/>
    </row>
    <row r="8" spans="2:24" s="2" customFormat="1" ht="16.5" customHeight="1" x14ac:dyDescent="0.25">
      <c r="B8" s="24"/>
      <c r="P8" s="25"/>
      <c r="V8" s="2" t="s">
        <v>156</v>
      </c>
      <c r="X8" s="2" t="s">
        <v>156</v>
      </c>
    </row>
    <row r="9" spans="2:24" s="2" customFormat="1" ht="25.5" customHeight="1" x14ac:dyDescent="0.25">
      <c r="B9" s="24"/>
      <c r="P9" s="25"/>
      <c r="V9" s="2" t="s">
        <v>359</v>
      </c>
      <c r="X9" s="2" t="s">
        <v>79</v>
      </c>
    </row>
    <row r="10" spans="2:24" s="2" customFormat="1" ht="23.25" customHeight="1" x14ac:dyDescent="0.25">
      <c r="B10" s="24"/>
      <c r="P10" s="25"/>
      <c r="V10" s="2" t="s">
        <v>78</v>
      </c>
      <c r="X10" s="2" t="s">
        <v>357</v>
      </c>
    </row>
    <row r="11" spans="2:24" s="2" customFormat="1" x14ac:dyDescent="0.25">
      <c r="B11" s="24"/>
      <c r="P11" s="25"/>
      <c r="X11" s="2" t="s">
        <v>358</v>
      </c>
    </row>
    <row r="12" spans="2:24" s="2" customFormat="1" x14ac:dyDescent="0.25">
      <c r="B12" s="24"/>
      <c r="P12" s="25"/>
    </row>
    <row r="13" spans="2:24" s="2" customFormat="1" x14ac:dyDescent="0.25">
      <c r="B13" s="24"/>
      <c r="P13" s="25"/>
    </row>
    <row r="14" spans="2:24" s="2" customFormat="1" x14ac:dyDescent="0.25">
      <c r="B14" s="24"/>
      <c r="D14" s="1260"/>
      <c r="E14" s="1260"/>
      <c r="F14" s="1260"/>
      <c r="G14" s="1260"/>
      <c r="H14" s="1260"/>
      <c r="I14" s="1260"/>
      <c r="J14" s="1260"/>
      <c r="K14" s="1260"/>
      <c r="L14" s="1260"/>
      <c r="M14" s="1260"/>
      <c r="N14" s="1260"/>
      <c r="O14" s="1260"/>
      <c r="P14" s="1328"/>
    </row>
    <row r="15" spans="2:24" ht="15.75" thickBot="1" x14ac:dyDescent="0.3">
      <c r="B15" s="26"/>
      <c r="C15" s="27"/>
      <c r="D15" s="27"/>
      <c r="E15" s="27"/>
      <c r="F15" s="27"/>
      <c r="G15" s="27"/>
      <c r="H15" s="27"/>
      <c r="I15" s="27"/>
      <c r="J15" s="27"/>
      <c r="K15" s="27"/>
      <c r="L15" s="27"/>
      <c r="M15" s="27"/>
      <c r="N15" s="27"/>
      <c r="O15" s="27"/>
      <c r="P15" s="28"/>
    </row>
    <row r="16" spans="2:24" s="4" customFormat="1" ht="17.25" thickTop="1" thickBot="1" x14ac:dyDescent="0.3">
      <c r="D16" s="13"/>
      <c r="E16" s="49"/>
      <c r="F16" s="56"/>
      <c r="G16" s="13"/>
      <c r="H16" s="13"/>
      <c r="I16" s="13"/>
      <c r="J16" s="13"/>
      <c r="K16" s="13"/>
      <c r="L16" s="13"/>
      <c r="M16" s="13"/>
      <c r="N16" s="13"/>
      <c r="O16" s="13"/>
      <c r="P16" s="13"/>
    </row>
    <row r="17" spans="2:16" s="4" customFormat="1" ht="43.5" customHeight="1" thickTop="1" thickBot="1" x14ac:dyDescent="0.3">
      <c r="B17" s="1428" t="s">
        <v>450</v>
      </c>
      <c r="C17" s="1429"/>
      <c r="D17" s="1429"/>
      <c r="E17" s="1429"/>
      <c r="F17" s="1429"/>
      <c r="G17" s="1429"/>
      <c r="H17" s="1429"/>
      <c r="I17" s="1429"/>
      <c r="J17" s="1429"/>
      <c r="K17" s="1429"/>
      <c r="L17" s="1429"/>
      <c r="M17" s="1429"/>
      <c r="N17" s="1429"/>
      <c r="O17" s="1429"/>
      <c r="P17" s="1430"/>
    </row>
    <row r="18" spans="2:16" s="4" customFormat="1" ht="18" customHeight="1" thickTop="1" x14ac:dyDescent="0.25">
      <c r="B18" s="166"/>
      <c r="C18" s="166"/>
      <c r="D18" s="166"/>
      <c r="E18" s="166"/>
      <c r="F18" s="166"/>
      <c r="G18" s="166"/>
      <c r="H18" s="166"/>
      <c r="I18" s="166"/>
      <c r="J18" s="166"/>
      <c r="K18" s="166"/>
      <c r="L18" s="166"/>
      <c r="M18" s="166"/>
      <c r="N18" s="166"/>
      <c r="O18" s="166"/>
      <c r="P18" s="166"/>
    </row>
    <row r="19" spans="2:16" s="4" customFormat="1" ht="18" customHeight="1" x14ac:dyDescent="0.25">
      <c r="B19" s="166"/>
      <c r="C19" s="166"/>
      <c r="D19" s="166"/>
      <c r="E19" s="166"/>
      <c r="F19" s="166"/>
      <c r="G19" s="166"/>
      <c r="H19" s="166"/>
      <c r="I19" s="166"/>
      <c r="J19" s="166"/>
      <c r="K19" s="166"/>
      <c r="L19" s="166"/>
      <c r="M19" s="166"/>
      <c r="N19" s="166"/>
      <c r="O19" s="166"/>
      <c r="P19" s="166"/>
    </row>
    <row r="20" spans="2:16" s="4" customFormat="1" ht="18" customHeight="1" thickBot="1" x14ac:dyDescent="0.3">
      <c r="D20" s="13"/>
      <c r="E20" s="13"/>
      <c r="F20" s="56"/>
      <c r="G20" s="13"/>
      <c r="H20" s="13"/>
      <c r="I20" s="13"/>
      <c r="J20" s="13"/>
      <c r="K20" s="13"/>
      <c r="L20" s="13"/>
      <c r="M20" s="13"/>
      <c r="N20" s="13"/>
      <c r="O20" s="13"/>
      <c r="P20" s="13"/>
    </row>
    <row r="21" spans="2:16" s="4" customFormat="1" ht="24" customHeight="1" thickTop="1" thickBot="1" x14ac:dyDescent="0.3">
      <c r="B21" s="1402" t="s">
        <v>478</v>
      </c>
      <c r="C21" s="1403"/>
      <c r="D21" s="1403"/>
      <c r="E21" s="1403"/>
      <c r="F21" s="1403"/>
      <c r="G21" s="1403"/>
      <c r="H21" s="1403"/>
      <c r="I21" s="1403"/>
      <c r="J21" s="1403"/>
      <c r="K21" s="1403"/>
      <c r="L21" s="1403"/>
      <c r="M21" s="1403"/>
      <c r="N21" s="1403"/>
      <c r="O21" s="1403"/>
      <c r="P21" s="1404"/>
    </row>
    <row r="22" spans="2:16" s="4" customFormat="1" ht="27" customHeight="1" thickTop="1" x14ac:dyDescent="0.25">
      <c r="B22" s="91"/>
      <c r="C22" s="91"/>
      <c r="D22" s="91"/>
      <c r="E22" s="91"/>
      <c r="F22" s="91"/>
      <c r="G22" s="91"/>
      <c r="H22" s="91"/>
      <c r="I22" s="91"/>
      <c r="J22" s="91"/>
      <c r="K22" s="91"/>
      <c r="L22" s="91"/>
      <c r="M22" s="91"/>
      <c r="N22" s="91"/>
      <c r="O22" s="91"/>
      <c r="P22" s="91"/>
    </row>
    <row r="23" spans="2:16" s="4" customFormat="1" ht="27" customHeight="1" outlineLevel="1" thickBot="1" x14ac:dyDescent="0.3">
      <c r="B23" s="91"/>
      <c r="C23" s="91"/>
      <c r="D23" s="91"/>
      <c r="E23" s="91"/>
      <c r="F23" s="91"/>
      <c r="G23" s="1407" t="s">
        <v>236</v>
      </c>
      <c r="H23" s="1407"/>
      <c r="I23" s="1407"/>
      <c r="J23" s="1407"/>
      <c r="K23" s="1407"/>
      <c r="L23" s="1407"/>
      <c r="M23" s="1407"/>
      <c r="N23" s="1407"/>
      <c r="O23" s="91"/>
      <c r="P23" s="91"/>
    </row>
    <row r="24" spans="2:16" s="4" customFormat="1" ht="124.5" customHeight="1" outlineLevel="1" thickTop="1" thickBot="1" x14ac:dyDescent="0.3">
      <c r="B24" s="1402" t="s">
        <v>479</v>
      </c>
      <c r="C24" s="1403"/>
      <c r="D24" s="1403"/>
      <c r="E24" s="1403"/>
      <c r="F24" s="1403"/>
      <c r="G24" s="1403"/>
      <c r="H24" s="1403"/>
      <c r="I24" s="1403"/>
      <c r="J24" s="1403"/>
      <c r="K24" s="1403"/>
      <c r="L24" s="1403"/>
      <c r="M24" s="1403"/>
      <c r="N24" s="1403"/>
      <c r="O24" s="1403"/>
      <c r="P24" s="1404"/>
    </row>
    <row r="25" spans="2:16" s="4" customFormat="1" ht="27" customHeight="1" outlineLevel="1" thickTop="1" x14ac:dyDescent="0.25">
      <c r="B25" s="91"/>
      <c r="C25" s="91"/>
      <c r="D25" s="91"/>
      <c r="E25" s="91"/>
      <c r="F25" s="91"/>
      <c r="G25" s="91"/>
      <c r="H25" s="91"/>
      <c r="I25" s="91"/>
      <c r="J25" s="91"/>
      <c r="K25" s="91"/>
      <c r="L25" s="91"/>
      <c r="M25" s="91"/>
      <c r="N25" s="91"/>
      <c r="O25" s="91"/>
      <c r="P25" s="91"/>
    </row>
    <row r="26" spans="2:16" s="4" customFormat="1" ht="27" customHeight="1" outlineLevel="1" thickBot="1" x14ac:dyDescent="0.3">
      <c r="B26" s="1405" t="s">
        <v>235</v>
      </c>
      <c r="C26" s="1405"/>
      <c r="D26" s="1405"/>
      <c r="E26" s="1405"/>
      <c r="F26" s="1405"/>
      <c r="G26" s="1405"/>
      <c r="H26" s="1405"/>
      <c r="I26" s="1405"/>
      <c r="J26" s="1405"/>
      <c r="K26" s="1405"/>
      <c r="L26" s="1405"/>
      <c r="M26" s="1405"/>
      <c r="N26" s="1405"/>
      <c r="O26" s="1405"/>
      <c r="P26" s="1405"/>
    </row>
    <row r="27" spans="2:16" ht="18" outlineLevel="1" thickTop="1" thickBot="1" x14ac:dyDescent="0.3">
      <c r="B27" s="4"/>
      <c r="C27" s="801" t="s">
        <v>227</v>
      </c>
      <c r="D27" s="801"/>
      <c r="E27" s="801"/>
      <c r="F27" s="801"/>
      <c r="G27" s="801"/>
      <c r="H27" s="801"/>
      <c r="I27" s="801"/>
      <c r="J27" s="801"/>
      <c r="K27" s="801"/>
      <c r="L27" s="801"/>
      <c r="M27" s="801"/>
      <c r="N27" s="801"/>
    </row>
    <row r="28" spans="2:16" ht="16.5" customHeight="1" outlineLevel="1" thickTop="1" thickBot="1" x14ac:dyDescent="0.3">
      <c r="B28" s="4"/>
      <c r="C28" s="1389" t="s">
        <v>197</v>
      </c>
      <c r="D28" s="1389"/>
      <c r="E28" s="1389"/>
      <c r="F28" s="1389" t="s">
        <v>228</v>
      </c>
      <c r="G28" s="1389"/>
      <c r="H28" s="1389"/>
      <c r="I28" s="1389"/>
      <c r="J28" s="1389"/>
      <c r="K28" s="1389"/>
      <c r="L28" s="1389"/>
      <c r="M28" s="1389"/>
      <c r="N28" s="1389"/>
    </row>
    <row r="29" spans="2:16" ht="16.5" customHeight="1" outlineLevel="1" thickTop="1" thickBot="1" x14ac:dyDescent="0.3">
      <c r="B29" s="4"/>
      <c r="C29" s="1401" t="s">
        <v>248</v>
      </c>
      <c r="D29" s="1401"/>
      <c r="E29" s="80">
        <v>1</v>
      </c>
      <c r="F29" s="1422" t="s">
        <v>397</v>
      </c>
      <c r="G29" s="1423"/>
      <c r="H29" s="1423"/>
      <c r="I29" s="1423"/>
      <c r="J29" s="1423"/>
      <c r="K29" s="1423"/>
      <c r="L29" s="1423"/>
      <c r="M29" s="1423"/>
      <c r="N29" s="1424"/>
    </row>
    <row r="30" spans="2:16" ht="16.5" customHeight="1" outlineLevel="1" thickTop="1" thickBot="1" x14ac:dyDescent="0.3">
      <c r="B30" s="4"/>
      <c r="C30" s="1401" t="s">
        <v>198</v>
      </c>
      <c r="D30" s="1401"/>
      <c r="E30" s="1393">
        <v>1</v>
      </c>
      <c r="F30" s="106" t="s">
        <v>230</v>
      </c>
      <c r="G30" s="1425" t="s">
        <v>399</v>
      </c>
      <c r="H30" s="1426"/>
      <c r="I30" s="1426"/>
      <c r="J30" s="1426"/>
      <c r="K30" s="1426"/>
      <c r="L30" s="1426"/>
      <c r="M30" s="1426"/>
      <c r="N30" s="1427"/>
    </row>
    <row r="31" spans="2:16" ht="42" customHeight="1" outlineLevel="1" thickTop="1" thickBot="1" x14ac:dyDescent="0.3">
      <c r="B31" s="4"/>
      <c r="C31" s="1401"/>
      <c r="D31" s="1401"/>
      <c r="E31" s="1394"/>
      <c r="F31" s="97" t="s">
        <v>229</v>
      </c>
      <c r="G31" s="1398" t="s">
        <v>480</v>
      </c>
      <c r="H31" s="1399"/>
      <c r="I31" s="1399"/>
      <c r="J31" s="1399"/>
      <c r="K31" s="1399"/>
      <c r="L31" s="1399"/>
      <c r="M31" s="1399"/>
      <c r="N31" s="1400"/>
    </row>
    <row r="32" spans="2:16" ht="17.25" customHeight="1" outlineLevel="1" thickTop="1" thickBot="1" x14ac:dyDescent="0.3">
      <c r="B32" s="4"/>
      <c r="C32" s="1401"/>
      <c r="D32" s="1401"/>
      <c r="E32" s="1393">
        <v>2</v>
      </c>
      <c r="F32" s="106" t="s">
        <v>230</v>
      </c>
      <c r="G32" s="1414" t="s">
        <v>403</v>
      </c>
      <c r="H32" s="1415"/>
      <c r="I32" s="1415"/>
      <c r="J32" s="1415"/>
      <c r="K32" s="1415"/>
      <c r="L32" s="1415"/>
      <c r="M32" s="1415"/>
      <c r="N32" s="1416"/>
    </row>
    <row r="33" spans="2:26" ht="42" customHeight="1" outlineLevel="1" thickTop="1" thickBot="1" x14ac:dyDescent="0.3">
      <c r="B33" s="4"/>
      <c r="C33" s="1401"/>
      <c r="D33" s="1401"/>
      <c r="E33" s="1394"/>
      <c r="F33" s="97" t="s">
        <v>229</v>
      </c>
      <c r="G33" s="1398" t="s">
        <v>456</v>
      </c>
      <c r="H33" s="1399"/>
      <c r="I33" s="1399"/>
      <c r="J33" s="1399"/>
      <c r="K33" s="1399"/>
      <c r="L33" s="1399"/>
      <c r="M33" s="1399"/>
      <c r="N33" s="1400"/>
    </row>
    <row r="34" spans="2:26" ht="18" customHeight="1" outlineLevel="1" thickTop="1" thickBot="1" x14ac:dyDescent="0.3">
      <c r="B34" s="4"/>
      <c r="C34" s="1401"/>
      <c r="D34" s="1401"/>
      <c r="E34" s="1393">
        <v>3</v>
      </c>
      <c r="F34" s="106" t="s">
        <v>230</v>
      </c>
      <c r="G34" s="1414"/>
      <c r="H34" s="1415"/>
      <c r="I34" s="1415"/>
      <c r="J34" s="1415"/>
      <c r="K34" s="1415"/>
      <c r="L34" s="1415"/>
      <c r="M34" s="1415"/>
      <c r="N34" s="1416"/>
    </row>
    <row r="35" spans="2:26" ht="42" customHeight="1" outlineLevel="1" thickTop="1" thickBot="1" x14ac:dyDescent="0.3">
      <c r="B35" s="4"/>
      <c r="C35" s="1401"/>
      <c r="D35" s="1401"/>
      <c r="E35" s="1394"/>
      <c r="F35" s="97" t="s">
        <v>229</v>
      </c>
      <c r="G35" s="1398"/>
      <c r="H35" s="1399"/>
      <c r="I35" s="1399"/>
      <c r="J35" s="1399"/>
      <c r="K35" s="1399"/>
      <c r="L35" s="1399"/>
      <c r="M35" s="1399"/>
      <c r="N35" s="1400"/>
    </row>
    <row r="36" spans="2:26" ht="20.25" customHeight="1" outlineLevel="1" thickTop="1" thickBot="1" x14ac:dyDescent="0.3">
      <c r="B36" s="4"/>
      <c r="C36" s="1401"/>
      <c r="D36" s="1401"/>
      <c r="E36" s="1393">
        <v>4</v>
      </c>
      <c r="F36" s="106" t="s">
        <v>230</v>
      </c>
      <c r="G36" s="1414"/>
      <c r="H36" s="1415"/>
      <c r="I36" s="1415"/>
      <c r="J36" s="1415"/>
      <c r="K36" s="1415"/>
      <c r="L36" s="1415"/>
      <c r="M36" s="1415"/>
      <c r="N36" s="1416"/>
    </row>
    <row r="37" spans="2:26" ht="42" customHeight="1" outlineLevel="1" thickTop="1" thickBot="1" x14ac:dyDescent="0.3">
      <c r="B37" s="4"/>
      <c r="C37" s="1401"/>
      <c r="D37" s="1401"/>
      <c r="E37" s="1394"/>
      <c r="F37" s="97" t="s">
        <v>229</v>
      </c>
      <c r="G37" s="1398"/>
      <c r="H37" s="1399"/>
      <c r="I37" s="1399"/>
      <c r="J37" s="1399"/>
      <c r="K37" s="1399"/>
      <c r="L37" s="1399"/>
      <c r="M37" s="1399"/>
      <c r="N37" s="1400"/>
    </row>
    <row r="38" spans="2:26" ht="16.5" outlineLevel="1" thickTop="1" thickBot="1" x14ac:dyDescent="0.3">
      <c r="B38" s="4"/>
      <c r="C38" s="1401"/>
      <c r="D38" s="1401"/>
      <c r="E38" s="1393">
        <v>5</v>
      </c>
      <c r="F38" s="106" t="s">
        <v>230</v>
      </c>
      <c r="G38" s="1414"/>
      <c r="H38" s="1415"/>
      <c r="I38" s="1415"/>
      <c r="J38" s="1415"/>
      <c r="K38" s="1415"/>
      <c r="L38" s="1415"/>
      <c r="M38" s="1415"/>
      <c r="N38" s="1416"/>
    </row>
    <row r="39" spans="2:26" ht="48.75" customHeight="1" outlineLevel="1" thickTop="1" thickBot="1" x14ac:dyDescent="0.3">
      <c r="B39" s="4"/>
      <c r="C39" s="1401"/>
      <c r="D39" s="1401"/>
      <c r="E39" s="1394"/>
      <c r="F39" s="97" t="s">
        <v>229</v>
      </c>
      <c r="G39" s="1398"/>
      <c r="H39" s="1399"/>
      <c r="I39" s="1399"/>
      <c r="J39" s="1399"/>
      <c r="K39" s="1399"/>
      <c r="L39" s="1399"/>
      <c r="M39" s="1399"/>
      <c r="N39" s="1400"/>
    </row>
    <row r="40" spans="2:26" ht="16.5" outlineLevel="1" thickTop="1" thickBot="1" x14ac:dyDescent="0.3">
      <c r="B40" s="4"/>
      <c r="C40" s="1401"/>
      <c r="D40" s="1401"/>
      <c r="E40" s="1393">
        <v>6</v>
      </c>
      <c r="F40" s="106" t="s">
        <v>230</v>
      </c>
      <c r="G40" s="1414"/>
      <c r="H40" s="1415"/>
      <c r="I40" s="1415"/>
      <c r="J40" s="1415"/>
      <c r="K40" s="1415"/>
      <c r="L40" s="1415"/>
      <c r="M40" s="1415"/>
      <c r="N40" s="1416"/>
    </row>
    <row r="41" spans="2:26" ht="47.25" customHeight="1" outlineLevel="1" thickTop="1" thickBot="1" x14ac:dyDescent="0.3">
      <c r="B41" s="4"/>
      <c r="C41" s="1401"/>
      <c r="D41" s="1401"/>
      <c r="E41" s="1394"/>
      <c r="F41" s="97" t="s">
        <v>229</v>
      </c>
      <c r="G41" s="1398"/>
      <c r="H41" s="1399"/>
      <c r="I41" s="1399"/>
      <c r="J41" s="1399"/>
      <c r="K41" s="1399"/>
      <c r="L41" s="1399"/>
      <c r="M41" s="1399"/>
      <c r="N41" s="1400"/>
    </row>
    <row r="42" spans="2:26" ht="16.5" outlineLevel="1" thickTop="1" thickBot="1" x14ac:dyDescent="0.3">
      <c r="B42" s="4"/>
      <c r="C42" s="1401"/>
      <c r="D42" s="1401"/>
      <c r="E42" s="1393">
        <v>7</v>
      </c>
      <c r="F42" s="106" t="s">
        <v>230</v>
      </c>
      <c r="G42" s="1414"/>
      <c r="H42" s="1415"/>
      <c r="I42" s="1415"/>
      <c r="J42" s="1415"/>
      <c r="K42" s="1415"/>
      <c r="L42" s="1415"/>
      <c r="M42" s="1415"/>
      <c r="N42" s="1416"/>
    </row>
    <row r="43" spans="2:26" ht="48" customHeight="1" outlineLevel="1" thickTop="1" thickBot="1" x14ac:dyDescent="0.3">
      <c r="B43" s="4"/>
      <c r="C43" s="1401"/>
      <c r="D43" s="1401"/>
      <c r="E43" s="1394"/>
      <c r="F43" s="97" t="s">
        <v>229</v>
      </c>
      <c r="G43" s="1398"/>
      <c r="H43" s="1399"/>
      <c r="I43" s="1399"/>
      <c r="J43" s="1399"/>
      <c r="K43" s="1399"/>
      <c r="L43" s="1399"/>
      <c r="M43" s="1399"/>
      <c r="N43" s="1400"/>
    </row>
    <row r="44" spans="2:26" s="4" customFormat="1" ht="32.25" customHeight="1" outlineLevel="1" thickTop="1" x14ac:dyDescent="0.25">
      <c r="B44" s="91"/>
      <c r="C44" s="91"/>
      <c r="D44" s="91"/>
      <c r="E44" s="91"/>
      <c r="F44" s="91"/>
      <c r="O44" s="91"/>
      <c r="P44" s="91"/>
    </row>
    <row r="45" spans="2:26" s="4" customFormat="1" ht="18" outlineLevel="1" x14ac:dyDescent="0.25">
      <c r="C45" s="1110" t="s">
        <v>234</v>
      </c>
      <c r="D45" s="1110"/>
      <c r="E45" s="1110"/>
      <c r="F45" s="1110"/>
      <c r="G45" s="1110"/>
      <c r="H45" s="1110"/>
      <c r="I45" s="1110"/>
      <c r="J45" s="1110"/>
      <c r="K45" s="1110"/>
      <c r="L45" s="1110"/>
      <c r="M45" s="1110"/>
      <c r="N45" s="1110"/>
      <c r="V45" s="4" t="s">
        <v>21</v>
      </c>
      <c r="X45" s="4" t="s">
        <v>24</v>
      </c>
      <c r="Z45" s="4" t="s">
        <v>40</v>
      </c>
    </row>
    <row r="46" spans="2:26" s="4" customFormat="1" ht="15.75" outlineLevel="1" thickBot="1" x14ac:dyDescent="0.3"/>
    <row r="47" spans="2:26" s="4" customFormat="1" ht="24.75" customHeight="1" outlineLevel="1" thickTop="1" thickBot="1" x14ac:dyDescent="0.35">
      <c r="C47" s="801" t="s">
        <v>102</v>
      </c>
      <c r="D47" s="801"/>
      <c r="E47" s="801"/>
      <c r="F47" s="801"/>
      <c r="G47" s="801"/>
      <c r="H47" s="801"/>
      <c r="I47" s="801"/>
      <c r="J47" s="801"/>
      <c r="K47" s="801"/>
      <c r="L47" s="801"/>
      <c r="M47" s="801"/>
      <c r="N47" s="801"/>
      <c r="O47" s="12"/>
      <c r="P47" s="12"/>
      <c r="V47" s="36" t="s">
        <v>28</v>
      </c>
      <c r="W47" s="35"/>
      <c r="X47" s="37" t="s">
        <v>26</v>
      </c>
      <c r="Y47" s="35"/>
      <c r="Z47" s="36" t="s">
        <v>32</v>
      </c>
    </row>
    <row r="48" spans="2:26" s="4" customFormat="1" ht="24.75" customHeight="1" outlineLevel="1" thickTop="1" thickBot="1" x14ac:dyDescent="0.35">
      <c r="C48" s="1285"/>
      <c r="D48" s="1286"/>
      <c r="E48" s="1286"/>
      <c r="F48" s="1287"/>
      <c r="G48" s="146" t="s">
        <v>356</v>
      </c>
      <c r="H48" s="801" t="s">
        <v>346</v>
      </c>
      <c r="I48" s="801"/>
      <c r="J48" s="801"/>
      <c r="K48" s="801"/>
      <c r="L48" s="1286" t="s">
        <v>347</v>
      </c>
      <c r="M48" s="1286"/>
      <c r="N48" s="1287"/>
      <c r="O48" s="12"/>
      <c r="P48" s="12"/>
      <c r="V48" s="36"/>
      <c r="W48" s="35"/>
      <c r="X48" s="37"/>
      <c r="Y48" s="35"/>
      <c r="Z48" s="36"/>
    </row>
    <row r="49" spans="2:26" s="4" customFormat="1" ht="24.75" customHeight="1" outlineLevel="1" thickTop="1" thickBot="1" x14ac:dyDescent="0.35">
      <c r="C49" s="1390" t="s">
        <v>232</v>
      </c>
      <c r="D49" s="1391"/>
      <c r="E49" s="1391"/>
      <c r="F49" s="1392"/>
      <c r="G49" s="142"/>
      <c r="H49" s="1307"/>
      <c r="I49" s="1308"/>
      <c r="J49" s="1308"/>
      <c r="K49" s="1309"/>
      <c r="L49" s="1307"/>
      <c r="M49" s="1308"/>
      <c r="N49" s="1309"/>
      <c r="O49" s="12"/>
      <c r="P49" s="12"/>
      <c r="V49" s="36" t="s">
        <v>29</v>
      </c>
      <c r="W49" s="35"/>
      <c r="X49" s="37" t="s">
        <v>25</v>
      </c>
      <c r="Y49" s="35"/>
      <c r="Z49" s="37" t="s">
        <v>33</v>
      </c>
    </row>
    <row r="50" spans="2:26" s="4" customFormat="1" ht="34.5" customHeight="1" outlineLevel="1" thickTop="1" thickBot="1" x14ac:dyDescent="0.35">
      <c r="C50" s="1390" t="s">
        <v>233</v>
      </c>
      <c r="D50" s="1391"/>
      <c r="E50" s="1391"/>
      <c r="F50" s="1392"/>
      <c r="G50" s="143" t="s">
        <v>78</v>
      </c>
      <c r="H50" s="1307" t="s">
        <v>458</v>
      </c>
      <c r="I50" s="1308"/>
      <c r="J50" s="1308"/>
      <c r="K50" s="1309"/>
      <c r="L50" s="1307" t="s">
        <v>459</v>
      </c>
      <c r="M50" s="1308"/>
      <c r="N50" s="1309"/>
      <c r="O50" s="5"/>
      <c r="P50" s="5"/>
      <c r="V50" s="36" t="s">
        <v>30</v>
      </c>
      <c r="W50" s="35"/>
      <c r="X50" s="37" t="s">
        <v>20</v>
      </c>
      <c r="Y50" s="35"/>
      <c r="Z50" s="37" t="s">
        <v>34</v>
      </c>
    </row>
    <row r="51" spans="2:26" s="4" customFormat="1" ht="71.25" customHeight="1" outlineLevel="1" thickTop="1" thickBot="1" x14ac:dyDescent="0.35">
      <c r="C51" s="1324" t="s">
        <v>136</v>
      </c>
      <c r="D51" s="1320"/>
      <c r="E51" s="1320"/>
      <c r="F51" s="1320"/>
      <c r="G51" s="1307" t="s">
        <v>481</v>
      </c>
      <c r="H51" s="1308"/>
      <c r="I51" s="1308"/>
      <c r="J51" s="1308"/>
      <c r="K51" s="1308"/>
      <c r="L51" s="1308"/>
      <c r="M51" s="1308"/>
      <c r="N51" s="1309"/>
      <c r="O51" s="5"/>
      <c r="P51" s="5"/>
      <c r="V51" s="36" t="s">
        <v>31</v>
      </c>
      <c r="W51" s="35"/>
      <c r="Y51" s="35"/>
      <c r="Z51" s="37" t="s">
        <v>35</v>
      </c>
    </row>
    <row r="52" spans="2:26" s="4" customFormat="1" ht="17.25" outlineLevel="1" thickTop="1" x14ac:dyDescent="0.3">
      <c r="C52" s="11"/>
      <c r="W52" s="35"/>
      <c r="X52" s="35"/>
      <c r="Y52" s="35"/>
      <c r="Z52" s="37" t="s">
        <v>36</v>
      </c>
    </row>
    <row r="53" spans="2:26" s="4" customFormat="1" ht="18.75" outlineLevel="1" x14ac:dyDescent="0.3">
      <c r="C53" s="1110" t="s">
        <v>221</v>
      </c>
      <c r="D53" s="1110"/>
      <c r="E53" s="1110"/>
      <c r="F53" s="1110"/>
      <c r="G53" s="1110"/>
      <c r="H53" s="1110"/>
      <c r="I53" s="1110"/>
      <c r="J53" s="1110"/>
      <c r="K53" s="1110"/>
      <c r="L53" s="1110"/>
      <c r="M53" s="1110"/>
      <c r="N53" s="1110"/>
      <c r="O53" s="1110"/>
      <c r="P53" s="1110"/>
      <c r="Z53" s="37" t="s">
        <v>37</v>
      </c>
    </row>
    <row r="54" spans="2:26" s="4" customFormat="1" ht="17.25" outlineLevel="1" thickBot="1" x14ac:dyDescent="0.35">
      <c r="Z54" s="37" t="s">
        <v>38</v>
      </c>
    </row>
    <row r="55" spans="2:26" s="4" customFormat="1" ht="15.75" customHeight="1" outlineLevel="1" thickTop="1" thickBot="1" x14ac:dyDescent="0.35">
      <c r="C55" s="1285" t="s">
        <v>137</v>
      </c>
      <c r="D55" s="1286"/>
      <c r="E55" s="1286"/>
      <c r="F55" s="1286"/>
      <c r="G55" s="1286"/>
      <c r="H55" s="1286"/>
      <c r="I55" s="1286"/>
      <c r="J55" s="1286"/>
      <c r="K55" s="1286"/>
      <c r="L55" s="1286"/>
      <c r="M55" s="1286"/>
      <c r="N55" s="1287"/>
      <c r="Z55" s="37" t="s">
        <v>39</v>
      </c>
    </row>
    <row r="56" spans="2:26" s="4" customFormat="1" ht="31.5" customHeight="1" outlineLevel="1" thickTop="1" thickBot="1" x14ac:dyDescent="0.35">
      <c r="C56" s="1389" t="s">
        <v>139</v>
      </c>
      <c r="D56" s="1389"/>
      <c r="E56" s="1389"/>
      <c r="F56" s="1389"/>
      <c r="G56" s="1389" t="s">
        <v>158</v>
      </c>
      <c r="H56" s="1389"/>
      <c r="I56" s="1389" t="s">
        <v>159</v>
      </c>
      <c r="J56" s="1389"/>
      <c r="K56" s="1389" t="s">
        <v>23</v>
      </c>
      <c r="L56" s="1389"/>
      <c r="M56" s="1389"/>
      <c r="N56" s="1389"/>
      <c r="Z56" s="37" t="s">
        <v>41</v>
      </c>
    </row>
    <row r="57" spans="2:26" s="4" customFormat="1" ht="110.25" customHeight="1" outlineLevel="1" thickTop="1" thickBot="1" x14ac:dyDescent="0.3">
      <c r="C57" s="1389" t="s">
        <v>141</v>
      </c>
      <c r="D57" s="1389"/>
      <c r="E57" s="1389"/>
      <c r="F57" s="1389"/>
      <c r="G57" s="1413" t="s">
        <v>482</v>
      </c>
      <c r="H57" s="1413"/>
      <c r="I57" s="1413">
        <v>1500</v>
      </c>
      <c r="J57" s="1413"/>
      <c r="K57" s="1413" t="s">
        <v>483</v>
      </c>
      <c r="L57" s="1413"/>
      <c r="M57" s="1413"/>
      <c r="N57" s="1413"/>
    </row>
    <row r="58" spans="2:26" s="4" customFormat="1" ht="33" customHeight="1" outlineLevel="1" thickTop="1" thickBot="1" x14ac:dyDescent="0.3">
      <c r="C58" s="1389" t="s">
        <v>138</v>
      </c>
      <c r="D58" s="1389"/>
      <c r="E58" s="1389"/>
      <c r="F58" s="1389"/>
      <c r="G58" s="1367" t="s">
        <v>462</v>
      </c>
      <c r="H58" s="1413"/>
      <c r="I58" s="1413">
        <v>1000</v>
      </c>
      <c r="J58" s="1413"/>
      <c r="K58" s="1367" t="s">
        <v>463</v>
      </c>
      <c r="L58" s="1413"/>
      <c r="M58" s="1413"/>
      <c r="N58" s="1413"/>
    </row>
    <row r="59" spans="2:26" s="4" customFormat="1" ht="39" customHeight="1" outlineLevel="1" thickTop="1" thickBot="1" x14ac:dyDescent="0.3">
      <c r="C59" s="1389" t="s">
        <v>140</v>
      </c>
      <c r="D59" s="1389"/>
      <c r="E59" s="1389"/>
      <c r="F59" s="1389"/>
      <c r="G59" s="1367" t="s">
        <v>464</v>
      </c>
      <c r="H59" s="1367"/>
      <c r="I59" s="1413">
        <v>500</v>
      </c>
      <c r="J59" s="1413"/>
      <c r="K59" s="1367" t="s">
        <v>465</v>
      </c>
      <c r="L59" s="1367"/>
      <c r="M59" s="1367"/>
      <c r="N59" s="1367"/>
    </row>
    <row r="60" spans="2:26" s="4" customFormat="1" ht="27" customHeight="1" outlineLevel="1" thickTop="1" thickBot="1" x14ac:dyDescent="0.3">
      <c r="C60" s="1389"/>
      <c r="D60" s="1389"/>
      <c r="E60" s="1389"/>
      <c r="F60" s="1389"/>
      <c r="G60" s="1367" t="s">
        <v>484</v>
      </c>
      <c r="H60" s="1413"/>
      <c r="I60" s="1413">
        <v>500</v>
      </c>
      <c r="J60" s="1413"/>
      <c r="K60" s="1367" t="s">
        <v>465</v>
      </c>
      <c r="L60" s="1413"/>
      <c r="M60" s="1413"/>
      <c r="N60" s="1413"/>
      <c r="W60" s="35"/>
      <c r="X60" s="35"/>
      <c r="Y60" s="35"/>
    </row>
    <row r="61" spans="2:26" s="4" customFormat="1" ht="12" customHeight="1" outlineLevel="1" thickTop="1" x14ac:dyDescent="0.25">
      <c r="C61" s="11"/>
      <c r="W61" s="35"/>
      <c r="X61" s="35"/>
      <c r="Y61" s="35"/>
    </row>
    <row r="62" spans="2:26" ht="18" outlineLevel="1" x14ac:dyDescent="0.25">
      <c r="B62" s="4"/>
      <c r="C62" s="1370" t="s">
        <v>370</v>
      </c>
      <c r="D62" s="1370"/>
      <c r="E62" s="1370"/>
      <c r="F62" s="1370"/>
      <c r="G62" s="1370"/>
      <c r="H62" s="1370"/>
      <c r="I62" s="1370"/>
      <c r="J62" s="1370"/>
      <c r="K62" s="1370"/>
      <c r="L62" s="1370"/>
      <c r="M62" s="1370"/>
      <c r="N62" s="1370"/>
      <c r="O62" s="1110"/>
      <c r="P62" s="1110"/>
    </row>
    <row r="63" spans="2:26" ht="15.75" outlineLevel="1" thickBot="1" x14ac:dyDescent="0.3">
      <c r="B63" s="4"/>
      <c r="C63" s="4"/>
      <c r="D63" s="4"/>
      <c r="E63" s="4"/>
      <c r="F63" s="4"/>
      <c r="G63" s="4"/>
      <c r="H63" s="4"/>
      <c r="I63" s="4"/>
      <c r="J63" s="4"/>
      <c r="K63" s="4"/>
      <c r="L63" s="4"/>
      <c r="M63" s="4"/>
      <c r="N63" s="4"/>
      <c r="O63" s="4"/>
      <c r="P63" s="4"/>
    </row>
    <row r="64" spans="2:26" ht="15.75" customHeight="1" outlineLevel="1" thickTop="1" thickBot="1" x14ac:dyDescent="0.3">
      <c r="B64" s="4"/>
      <c r="C64" s="801" t="s">
        <v>99</v>
      </c>
      <c r="D64" s="801"/>
      <c r="E64" s="801"/>
      <c r="F64" s="801"/>
      <c r="G64" s="801"/>
      <c r="H64" s="801"/>
      <c r="I64" s="801"/>
      <c r="J64" s="801"/>
      <c r="K64" s="801"/>
      <c r="L64" s="801"/>
      <c r="M64" s="801"/>
      <c r="N64" s="801"/>
      <c r="O64" s="4"/>
      <c r="P64" s="4"/>
    </row>
    <row r="65" spans="2:17" ht="29.25" customHeight="1" outlineLevel="1" thickTop="1" thickBot="1" x14ac:dyDescent="0.3">
      <c r="B65" s="4"/>
      <c r="C65" s="1319" t="s">
        <v>100</v>
      </c>
      <c r="D65" s="1319"/>
      <c r="E65" s="1319"/>
      <c r="F65" s="1319" t="s">
        <v>91</v>
      </c>
      <c r="G65" s="1319"/>
      <c r="H65" s="1319" t="s">
        <v>45</v>
      </c>
      <c r="I65" s="1319"/>
      <c r="J65" s="1319"/>
      <c r="K65" s="1319" t="s">
        <v>46</v>
      </c>
      <c r="L65" s="1319"/>
      <c r="M65" s="1319" t="s">
        <v>101</v>
      </c>
      <c r="N65" s="1319"/>
      <c r="O65" s="4"/>
      <c r="P65" s="4"/>
    </row>
    <row r="66" spans="2:17" ht="16.5" outlineLevel="1" thickTop="1" thickBot="1" x14ac:dyDescent="0.3">
      <c r="B66" s="4"/>
      <c r="C66" s="1319"/>
      <c r="D66" s="1319"/>
      <c r="E66" s="1319"/>
      <c r="F66" s="1319"/>
      <c r="G66" s="1319"/>
      <c r="H66" s="148" t="s">
        <v>44</v>
      </c>
      <c r="I66" s="148" t="s">
        <v>43</v>
      </c>
      <c r="J66" s="148" t="s">
        <v>42</v>
      </c>
      <c r="K66" s="148" t="s">
        <v>47</v>
      </c>
      <c r="L66" s="148" t="s">
        <v>48</v>
      </c>
      <c r="M66" s="1319"/>
      <c r="N66" s="1319"/>
      <c r="O66" s="4"/>
      <c r="P66" s="4"/>
    </row>
    <row r="67" spans="2:17" ht="75" customHeight="1" outlineLevel="1" thickTop="1" thickBot="1" x14ac:dyDescent="0.3">
      <c r="B67" s="4"/>
      <c r="C67" s="1367" t="s">
        <v>49</v>
      </c>
      <c r="D67" s="1367"/>
      <c r="E67" s="1367"/>
      <c r="F67" s="1408" t="s">
        <v>466</v>
      </c>
      <c r="G67" s="1409"/>
      <c r="H67" s="32"/>
      <c r="I67" s="38"/>
      <c r="J67" s="38"/>
      <c r="K67" s="38"/>
      <c r="L67" s="38"/>
      <c r="M67" s="1369" t="s">
        <v>467</v>
      </c>
      <c r="N67" s="1369"/>
      <c r="O67" s="4"/>
      <c r="P67" s="4"/>
    </row>
    <row r="68" spans="2:17" ht="75" customHeight="1" outlineLevel="1" thickTop="1" thickBot="1" x14ac:dyDescent="0.3">
      <c r="B68" s="4"/>
      <c r="C68" s="1367" t="s">
        <v>50</v>
      </c>
      <c r="D68" s="1367"/>
      <c r="E68" s="1367"/>
      <c r="F68" s="1408" t="s">
        <v>468</v>
      </c>
      <c r="G68" s="1409"/>
      <c r="H68" s="32"/>
      <c r="I68" s="38"/>
      <c r="J68" s="38"/>
      <c r="K68" s="38"/>
      <c r="L68" s="38"/>
      <c r="M68" s="1369" t="s">
        <v>467</v>
      </c>
      <c r="N68" s="1369"/>
      <c r="O68" s="4"/>
      <c r="P68" s="4"/>
    </row>
    <row r="69" spans="2:17" ht="87.75" customHeight="1" outlineLevel="1" thickTop="1" thickBot="1" x14ac:dyDescent="0.3">
      <c r="B69" s="4"/>
      <c r="C69" s="1367" t="s">
        <v>51</v>
      </c>
      <c r="D69" s="1367"/>
      <c r="E69" s="1367"/>
      <c r="F69" s="1408" t="s">
        <v>485</v>
      </c>
      <c r="G69" s="1409"/>
      <c r="H69" s="149"/>
      <c r="I69" s="150" t="s">
        <v>475</v>
      </c>
      <c r="J69" s="150"/>
      <c r="K69" s="150"/>
      <c r="L69" s="150" t="s">
        <v>475</v>
      </c>
      <c r="M69" s="1408" t="s">
        <v>486</v>
      </c>
      <c r="N69" s="1409"/>
      <c r="O69" s="4"/>
      <c r="P69" s="4"/>
    </row>
    <row r="70" spans="2:17" ht="75" customHeight="1" outlineLevel="1" thickTop="1" thickBot="1" x14ac:dyDescent="0.3">
      <c r="B70" s="4"/>
      <c r="C70" s="1367" t="s">
        <v>142</v>
      </c>
      <c r="D70" s="1367"/>
      <c r="E70" s="1367"/>
      <c r="F70" s="1408" t="s">
        <v>470</v>
      </c>
      <c r="G70" s="1409"/>
      <c r="H70" s="32"/>
      <c r="I70" s="38"/>
      <c r="J70" s="38"/>
      <c r="K70" s="38"/>
      <c r="L70" s="38"/>
      <c r="M70" s="1369" t="s">
        <v>467</v>
      </c>
      <c r="N70" s="1369"/>
      <c r="O70" s="4"/>
      <c r="P70" s="4"/>
    </row>
    <row r="71" spans="2:17" ht="91.5" customHeight="1" outlineLevel="1" thickTop="1" thickBot="1" x14ac:dyDescent="0.3">
      <c r="B71" s="4"/>
      <c r="C71" s="1367" t="s">
        <v>52</v>
      </c>
      <c r="D71" s="1367"/>
      <c r="E71" s="1367"/>
      <c r="F71" s="1408" t="s">
        <v>487</v>
      </c>
      <c r="G71" s="1409"/>
      <c r="H71" s="149"/>
      <c r="I71" s="150" t="s">
        <v>475</v>
      </c>
      <c r="J71" s="150"/>
      <c r="K71" s="150"/>
      <c r="L71" s="150" t="s">
        <v>475</v>
      </c>
      <c r="M71" s="1408" t="s">
        <v>488</v>
      </c>
      <c r="N71" s="1409"/>
      <c r="O71" s="4"/>
      <c r="P71" s="4"/>
    </row>
    <row r="72" spans="2:17" ht="15.75" outlineLevel="1" thickTop="1" x14ac:dyDescent="0.25">
      <c r="B72" s="4"/>
      <c r="C72" s="50"/>
      <c r="D72" s="50"/>
      <c r="E72" s="50"/>
      <c r="F72" s="51"/>
      <c r="G72" s="51"/>
      <c r="H72" s="52"/>
      <c r="I72" s="53"/>
      <c r="J72" s="53"/>
      <c r="K72" s="53"/>
      <c r="L72" s="53"/>
      <c r="M72" s="54"/>
      <c r="N72" s="54"/>
      <c r="O72" s="4"/>
      <c r="P72" s="4"/>
    </row>
    <row r="73" spans="2:17" ht="15.75" outlineLevel="1" x14ac:dyDescent="0.25">
      <c r="B73" s="4"/>
      <c r="C73" s="1370" t="s">
        <v>371</v>
      </c>
      <c r="D73" s="1370"/>
      <c r="E73" s="1370"/>
      <c r="F73" s="1370"/>
      <c r="G73" s="1370"/>
      <c r="H73" s="1370"/>
      <c r="I73" s="1370"/>
      <c r="J73" s="1370"/>
      <c r="K73" s="1370"/>
      <c r="L73" s="1370"/>
      <c r="M73" s="1370"/>
      <c r="N73" s="1370"/>
      <c r="O73" s="4"/>
      <c r="P73" s="4"/>
    </row>
    <row r="74" spans="2:17" ht="15.75" outlineLevel="1" thickBot="1" x14ac:dyDescent="0.3">
      <c r="B74" s="4"/>
      <c r="C74" s="4"/>
      <c r="D74" s="4"/>
      <c r="E74" s="4"/>
      <c r="F74" s="4"/>
      <c r="G74" s="4"/>
      <c r="H74" s="4"/>
      <c r="I74" s="4"/>
      <c r="J74" s="4"/>
      <c r="K74" s="4"/>
      <c r="L74" s="4"/>
      <c r="M74" s="4"/>
      <c r="N74" s="4"/>
      <c r="O74" s="4"/>
      <c r="P74" s="4"/>
    </row>
    <row r="75" spans="2:17" ht="18" customHeight="1" outlineLevel="1" thickTop="1" thickBot="1" x14ac:dyDescent="0.3">
      <c r="B75" s="4"/>
      <c r="C75" s="1371" t="s">
        <v>372</v>
      </c>
      <c r="D75" s="1372"/>
      <c r="E75" s="1372"/>
      <c r="F75" s="1372"/>
      <c r="G75" s="1372"/>
      <c r="H75" s="1372"/>
      <c r="I75" s="1372"/>
      <c r="J75" s="1372"/>
      <c r="K75" s="1372"/>
      <c r="L75" s="1372"/>
      <c r="M75" s="1372"/>
      <c r="N75" s="1372"/>
      <c r="O75" s="1373"/>
      <c r="P75" s="4"/>
      <c r="Q75" s="4"/>
    </row>
    <row r="76" spans="2:17" ht="48" customHeight="1" outlineLevel="1" thickTop="1" thickBot="1" x14ac:dyDescent="0.3">
      <c r="B76" s="4"/>
      <c r="C76" s="1374" t="s">
        <v>174</v>
      </c>
      <c r="D76" s="1374"/>
      <c r="E76" s="1375" t="s">
        <v>175</v>
      </c>
      <c r="F76" s="1376"/>
      <c r="G76" s="1377"/>
      <c r="H76" s="1378" t="s">
        <v>176</v>
      </c>
      <c r="I76" s="1379"/>
      <c r="J76" s="1379"/>
      <c r="K76" s="1379"/>
      <c r="L76" s="1379"/>
      <c r="M76" s="1379"/>
      <c r="N76" s="1379"/>
      <c r="O76" s="1380"/>
    </row>
    <row r="77" spans="2:17" ht="16.5" outlineLevel="1" thickTop="1" thickBot="1" x14ac:dyDescent="0.3">
      <c r="B77" s="4"/>
      <c r="C77" s="1374"/>
      <c r="D77" s="1374"/>
      <c r="E77" s="151" t="s">
        <v>44</v>
      </c>
      <c r="F77" s="151" t="s">
        <v>43</v>
      </c>
      <c r="G77" s="151" t="s">
        <v>42</v>
      </c>
      <c r="H77" s="1381"/>
      <c r="I77" s="1382"/>
      <c r="J77" s="1382"/>
      <c r="K77" s="1382"/>
      <c r="L77" s="1382"/>
      <c r="M77" s="1382"/>
      <c r="N77" s="1382"/>
      <c r="O77" s="1383"/>
    </row>
    <row r="78" spans="2:17" ht="18" customHeight="1" outlineLevel="1" thickTop="1" thickBot="1" x14ac:dyDescent="0.3">
      <c r="B78" s="4"/>
      <c r="C78" s="1319" t="s">
        <v>48</v>
      </c>
      <c r="D78" s="74"/>
      <c r="E78" s="32"/>
      <c r="F78" s="75"/>
      <c r="G78" s="75"/>
      <c r="H78" s="1360"/>
      <c r="I78" s="1361"/>
      <c r="J78" s="1361"/>
      <c r="K78" s="1361"/>
      <c r="L78" s="1361"/>
      <c r="M78" s="1361"/>
      <c r="N78" s="1361"/>
      <c r="O78" s="1362"/>
    </row>
    <row r="79" spans="2:17" ht="18" customHeight="1" outlineLevel="1" thickTop="1" thickBot="1" x14ac:dyDescent="0.3">
      <c r="B79" s="4"/>
      <c r="C79" s="1319"/>
      <c r="D79" s="74"/>
      <c r="E79" s="32"/>
      <c r="F79" s="75"/>
      <c r="G79" s="75"/>
      <c r="H79" s="1360"/>
      <c r="I79" s="1361"/>
      <c r="J79" s="1361"/>
      <c r="K79" s="1361"/>
      <c r="L79" s="1361"/>
      <c r="M79" s="1361"/>
      <c r="N79" s="1361"/>
      <c r="O79" s="1362"/>
    </row>
    <row r="80" spans="2:17" ht="18" customHeight="1" outlineLevel="1" thickTop="1" thickBot="1" x14ac:dyDescent="0.3">
      <c r="B80" s="4"/>
      <c r="C80" s="1319"/>
      <c r="D80" s="148"/>
      <c r="E80" s="32"/>
      <c r="F80" s="75"/>
      <c r="G80" s="75"/>
      <c r="H80" s="1360"/>
      <c r="I80" s="1361"/>
      <c r="J80" s="1361"/>
      <c r="K80" s="1361"/>
      <c r="L80" s="1361"/>
      <c r="M80" s="1361"/>
      <c r="N80" s="1361"/>
      <c r="O80" s="1362"/>
    </row>
    <row r="81" spans="2:19" ht="39.75" customHeight="1" outlineLevel="1" thickTop="1" thickBot="1" x14ac:dyDescent="0.3">
      <c r="B81" s="4"/>
      <c r="C81" s="1319" t="s">
        <v>118</v>
      </c>
      <c r="D81" s="1363" t="s">
        <v>472</v>
      </c>
      <c r="E81" s="1365"/>
      <c r="F81" s="1350"/>
      <c r="G81" s="1352" t="s">
        <v>475</v>
      </c>
      <c r="H81" s="1354" t="s">
        <v>476</v>
      </c>
      <c r="I81" s="1355"/>
      <c r="J81" s="1355"/>
      <c r="K81" s="1355"/>
      <c r="L81" s="1355"/>
      <c r="M81" s="1355"/>
      <c r="N81" s="1355"/>
      <c r="O81" s="1356"/>
    </row>
    <row r="82" spans="2:19" ht="39.75" customHeight="1" outlineLevel="1" thickTop="1" thickBot="1" x14ac:dyDescent="0.3">
      <c r="B82" s="4"/>
      <c r="C82" s="1319"/>
      <c r="D82" s="1364"/>
      <c r="E82" s="1366"/>
      <c r="F82" s="1351"/>
      <c r="G82" s="1353"/>
      <c r="H82" s="1357"/>
      <c r="I82" s="1358"/>
      <c r="J82" s="1358"/>
      <c r="K82" s="1358"/>
      <c r="L82" s="1358"/>
      <c r="M82" s="1358"/>
      <c r="N82" s="1358"/>
      <c r="O82" s="1359"/>
    </row>
    <row r="83" spans="2:19" ht="39.75" customHeight="1" outlineLevel="1" thickTop="1" thickBot="1" x14ac:dyDescent="0.3">
      <c r="B83" s="4"/>
      <c r="C83" s="1319"/>
      <c r="D83" s="167" t="s">
        <v>474</v>
      </c>
      <c r="E83" s="168" t="s">
        <v>475</v>
      </c>
      <c r="F83" s="38"/>
      <c r="G83" s="75"/>
      <c r="H83" s="1360"/>
      <c r="I83" s="1361"/>
      <c r="J83" s="1361"/>
      <c r="K83" s="1361"/>
      <c r="L83" s="1361"/>
      <c r="M83" s="1361"/>
      <c r="N83" s="1361"/>
      <c r="O83" s="1362"/>
    </row>
    <row r="84" spans="2:19" ht="47.25" customHeight="1" outlineLevel="1" thickTop="1" thickBot="1" x14ac:dyDescent="0.3">
      <c r="B84" s="4"/>
      <c r="C84" s="1319" t="s">
        <v>47</v>
      </c>
      <c r="D84" s="167" t="s">
        <v>489</v>
      </c>
      <c r="E84" s="32"/>
      <c r="F84" s="38"/>
      <c r="G84" s="168" t="s">
        <v>473</v>
      </c>
      <c r="H84" s="1360"/>
      <c r="I84" s="1361"/>
      <c r="J84" s="1361"/>
      <c r="K84" s="1361"/>
      <c r="L84" s="1361"/>
      <c r="M84" s="1361"/>
      <c r="N84" s="1361"/>
      <c r="O84" s="1362"/>
    </row>
    <row r="85" spans="2:19" s="4" customFormat="1" ht="90.75" customHeight="1" outlineLevel="1" thickTop="1" thickBot="1" x14ac:dyDescent="0.3">
      <c r="C85" s="1319"/>
      <c r="D85" s="167" t="s">
        <v>490</v>
      </c>
      <c r="E85" s="32"/>
      <c r="F85" s="38"/>
      <c r="G85" s="168" t="s">
        <v>473</v>
      </c>
      <c r="H85" s="1360"/>
      <c r="I85" s="1361"/>
      <c r="J85" s="1361"/>
      <c r="K85" s="1361"/>
      <c r="L85" s="1361"/>
      <c r="M85" s="1361"/>
      <c r="N85" s="1361"/>
      <c r="O85" s="1362"/>
    </row>
    <row r="86" spans="2:19" ht="36" customHeight="1" outlineLevel="1" thickTop="1" thickBot="1" x14ac:dyDescent="0.3">
      <c r="B86" s="4"/>
      <c r="C86" s="1319"/>
      <c r="D86" s="74"/>
      <c r="E86" s="32"/>
      <c r="F86" s="38"/>
      <c r="G86" s="38"/>
      <c r="H86" s="1360"/>
      <c r="I86" s="1361"/>
      <c r="J86" s="1361"/>
      <c r="K86" s="1361"/>
      <c r="L86" s="1361"/>
      <c r="M86" s="1361"/>
      <c r="N86" s="1361"/>
      <c r="O86" s="1362"/>
    </row>
    <row r="87" spans="2:19" s="4" customFormat="1" ht="15.75" thickTop="1" x14ac:dyDescent="0.25">
      <c r="D87" s="48"/>
      <c r="E87" s="13"/>
      <c r="F87" s="13"/>
      <c r="G87" s="13"/>
      <c r="H87" s="13"/>
      <c r="I87" s="13"/>
      <c r="J87" s="13"/>
      <c r="K87" s="13"/>
      <c r="L87" s="13"/>
      <c r="M87" s="13"/>
      <c r="N87" s="13"/>
      <c r="O87" s="13"/>
      <c r="P87" s="13"/>
      <c r="Q87" s="13"/>
      <c r="R87" s="13"/>
      <c r="S87" s="13"/>
    </row>
    <row r="88" spans="2:19" ht="15.75" thickBot="1" x14ac:dyDescent="0.3">
      <c r="B88" s="49"/>
    </row>
    <row r="89" spans="2:19" s="4" customFormat="1" ht="27" customHeight="1" thickTop="1" thickBot="1" x14ac:dyDescent="0.3">
      <c r="B89" s="1402" t="s">
        <v>584</v>
      </c>
      <c r="C89" s="1403"/>
      <c r="D89" s="1403"/>
      <c r="E89" s="1403"/>
      <c r="F89" s="1403"/>
      <c r="G89" s="1403"/>
      <c r="H89" s="1403"/>
      <c r="I89" s="1403"/>
      <c r="J89" s="1403"/>
      <c r="K89" s="1403"/>
      <c r="L89" s="1403"/>
      <c r="M89" s="1403"/>
      <c r="N89" s="1403"/>
      <c r="O89" s="1403"/>
      <c r="P89" s="1404"/>
    </row>
    <row r="90" spans="2:19" ht="15.75" thickTop="1" x14ac:dyDescent="0.25"/>
    <row r="91" spans="2:19" s="4" customFormat="1" ht="27" hidden="1" customHeight="1" outlineLevel="1" thickBot="1" x14ac:dyDescent="0.3">
      <c r="B91" s="91"/>
      <c r="C91" s="91"/>
      <c r="D91" s="91"/>
      <c r="E91" s="91"/>
      <c r="F91" s="91"/>
      <c r="G91" s="1407" t="s">
        <v>249</v>
      </c>
      <c r="H91" s="1407"/>
      <c r="I91" s="1407"/>
      <c r="J91" s="1407"/>
      <c r="K91" s="1407"/>
      <c r="L91" s="1407"/>
      <c r="M91" s="1407"/>
      <c r="N91" s="1407"/>
      <c r="O91" s="91"/>
      <c r="P91" s="91"/>
    </row>
    <row r="92" spans="2:19" s="4" customFormat="1" ht="83.25" hidden="1" customHeight="1" outlineLevel="1" thickTop="1" thickBot="1" x14ac:dyDescent="0.3">
      <c r="B92" s="1402" t="s">
        <v>453</v>
      </c>
      <c r="C92" s="1403"/>
      <c r="D92" s="1403"/>
      <c r="E92" s="1403"/>
      <c r="F92" s="1403"/>
      <c r="G92" s="1403"/>
      <c r="H92" s="1403"/>
      <c r="I92" s="1403"/>
      <c r="J92" s="1403"/>
      <c r="K92" s="1403"/>
      <c r="L92" s="1403"/>
      <c r="M92" s="1403"/>
      <c r="N92" s="1403"/>
      <c r="O92" s="1403"/>
      <c r="P92" s="1404"/>
    </row>
    <row r="93" spans="2:19" s="4" customFormat="1" ht="27" hidden="1" customHeight="1" outlineLevel="1" thickTop="1" x14ac:dyDescent="0.25">
      <c r="B93" s="91"/>
      <c r="C93" s="91"/>
      <c r="D93" s="91"/>
      <c r="E93" s="91"/>
      <c r="F93" s="91"/>
      <c r="G93" s="91"/>
      <c r="H93" s="91"/>
      <c r="I93" s="91"/>
      <c r="J93" s="91"/>
      <c r="K93" s="91"/>
      <c r="L93" s="91"/>
      <c r="M93" s="91"/>
      <c r="N93" s="91"/>
      <c r="O93" s="91"/>
      <c r="P93" s="91"/>
    </row>
    <row r="94" spans="2:19" s="4" customFormat="1" ht="27" hidden="1" customHeight="1" outlineLevel="1" thickBot="1" x14ac:dyDescent="0.3">
      <c r="B94" s="1405" t="s">
        <v>235</v>
      </c>
      <c r="C94" s="1405"/>
      <c r="D94" s="1405"/>
      <c r="E94" s="1405"/>
      <c r="F94" s="1405"/>
      <c r="G94" s="1405"/>
      <c r="H94" s="1405"/>
      <c r="I94" s="1405"/>
      <c r="J94" s="1405"/>
      <c r="K94" s="1405"/>
      <c r="L94" s="1405"/>
      <c r="M94" s="1405"/>
      <c r="N94" s="1405"/>
      <c r="O94" s="1405"/>
      <c r="P94" s="1405"/>
    </row>
    <row r="95" spans="2:19" ht="18" hidden="1" outlineLevel="1" thickTop="1" thickBot="1" x14ac:dyDescent="0.3">
      <c r="B95" s="4"/>
      <c r="C95" s="801" t="s">
        <v>227</v>
      </c>
      <c r="D95" s="801"/>
      <c r="E95" s="801"/>
      <c r="F95" s="801"/>
      <c r="G95" s="801"/>
      <c r="H95" s="801"/>
      <c r="I95" s="801"/>
      <c r="J95" s="801"/>
      <c r="K95" s="801"/>
      <c r="L95" s="801"/>
      <c r="M95" s="801"/>
      <c r="N95" s="801"/>
    </row>
    <row r="96" spans="2:19" ht="16.5" hidden="1" customHeight="1" outlineLevel="1" thickTop="1" thickBot="1" x14ac:dyDescent="0.3">
      <c r="B96" s="4"/>
      <c r="C96" s="1389" t="s">
        <v>197</v>
      </c>
      <c r="D96" s="1389"/>
      <c r="E96" s="1389"/>
      <c r="F96" s="1389" t="s">
        <v>228</v>
      </c>
      <c r="G96" s="1389"/>
      <c r="H96" s="1389"/>
      <c r="I96" s="1389"/>
      <c r="J96" s="1389"/>
      <c r="K96" s="1389"/>
      <c r="L96" s="1389"/>
      <c r="M96" s="1389"/>
      <c r="N96" s="1389"/>
    </row>
    <row r="97" spans="2:16" ht="16.5" hidden="1" customHeight="1" outlineLevel="1" thickTop="1" thickBot="1" x14ac:dyDescent="0.3">
      <c r="B97" s="4"/>
      <c r="C97" s="1401" t="s">
        <v>248</v>
      </c>
      <c r="D97" s="1401"/>
      <c r="E97" s="80">
        <v>1</v>
      </c>
      <c r="F97" s="1421" t="s">
        <v>397</v>
      </c>
      <c r="G97" s="1306"/>
      <c r="H97" s="1306"/>
      <c r="I97" s="1306"/>
      <c r="J97" s="1306"/>
      <c r="K97" s="1306"/>
      <c r="L97" s="1306"/>
      <c r="M97" s="1306"/>
      <c r="N97" s="1306"/>
    </row>
    <row r="98" spans="2:16" ht="16.5" hidden="1" customHeight="1" outlineLevel="1" thickTop="1" thickBot="1" x14ac:dyDescent="0.3">
      <c r="B98" s="4"/>
      <c r="C98" s="1401" t="s">
        <v>198</v>
      </c>
      <c r="D98" s="1401"/>
      <c r="E98" s="1393">
        <v>1</v>
      </c>
      <c r="F98" s="106" t="s">
        <v>230</v>
      </c>
      <c r="G98" s="1417" t="s">
        <v>454</v>
      </c>
      <c r="H98" s="1418"/>
      <c r="I98" s="1418"/>
      <c r="J98" s="1418"/>
      <c r="K98" s="1418"/>
      <c r="L98" s="1418"/>
      <c r="M98" s="1418"/>
      <c r="N98" s="1419"/>
    </row>
    <row r="99" spans="2:16" ht="42" hidden="1" customHeight="1" outlineLevel="1" thickTop="1" thickBot="1" x14ac:dyDescent="0.3">
      <c r="B99" s="4"/>
      <c r="C99" s="1401"/>
      <c r="D99" s="1401"/>
      <c r="E99" s="1394"/>
      <c r="F99" s="97" t="s">
        <v>229</v>
      </c>
      <c r="G99" s="1420" t="s">
        <v>455</v>
      </c>
      <c r="H99" s="1304"/>
      <c r="I99" s="1304"/>
      <c r="J99" s="1304"/>
      <c r="K99" s="1304"/>
      <c r="L99" s="1304"/>
      <c r="M99" s="1304"/>
      <c r="N99" s="1305"/>
    </row>
    <row r="100" spans="2:16" ht="18.75" hidden="1" customHeight="1" outlineLevel="1" thickTop="1" thickBot="1" x14ac:dyDescent="0.3">
      <c r="B100" s="4"/>
      <c r="C100" s="1401"/>
      <c r="D100" s="1401"/>
      <c r="E100" s="1393">
        <v>2</v>
      </c>
      <c r="F100" s="106" t="s">
        <v>230</v>
      </c>
      <c r="G100" s="1417" t="s">
        <v>403</v>
      </c>
      <c r="H100" s="1418"/>
      <c r="I100" s="1418"/>
      <c r="J100" s="1418"/>
      <c r="K100" s="1418"/>
      <c r="L100" s="1418"/>
      <c r="M100" s="1418"/>
      <c r="N100" s="1419"/>
    </row>
    <row r="101" spans="2:16" ht="42" hidden="1" customHeight="1" outlineLevel="1" thickTop="1" thickBot="1" x14ac:dyDescent="0.3">
      <c r="B101" s="4"/>
      <c r="C101" s="1401"/>
      <c r="D101" s="1401"/>
      <c r="E101" s="1394"/>
      <c r="F101" s="97" t="s">
        <v>229</v>
      </c>
      <c r="G101" s="1420" t="s">
        <v>456</v>
      </c>
      <c r="H101" s="1304"/>
      <c r="I101" s="1304"/>
      <c r="J101" s="1304"/>
      <c r="K101" s="1304"/>
      <c r="L101" s="1304"/>
      <c r="M101" s="1304"/>
      <c r="N101" s="1305"/>
    </row>
    <row r="102" spans="2:16" ht="18.75" hidden="1" customHeight="1" outlineLevel="1" thickTop="1" thickBot="1" x14ac:dyDescent="0.3">
      <c r="B102" s="4"/>
      <c r="C102" s="1401"/>
      <c r="D102" s="1401"/>
      <c r="E102" s="1393">
        <v>3</v>
      </c>
      <c r="F102" s="106" t="s">
        <v>230</v>
      </c>
      <c r="G102" s="1414"/>
      <c r="H102" s="1415"/>
      <c r="I102" s="1415"/>
      <c r="J102" s="1415"/>
      <c r="K102" s="1415"/>
      <c r="L102" s="1415"/>
      <c r="M102" s="1415"/>
      <c r="N102" s="1416"/>
    </row>
    <row r="103" spans="2:16" ht="42" hidden="1" customHeight="1" outlineLevel="1" thickTop="1" thickBot="1" x14ac:dyDescent="0.3">
      <c r="B103" s="4"/>
      <c r="C103" s="1401"/>
      <c r="D103" s="1401"/>
      <c r="E103" s="1394"/>
      <c r="F103" s="97" t="s">
        <v>229</v>
      </c>
      <c r="G103" s="1398"/>
      <c r="H103" s="1399"/>
      <c r="I103" s="1399"/>
      <c r="J103" s="1399"/>
      <c r="K103" s="1399"/>
      <c r="L103" s="1399"/>
      <c r="M103" s="1399"/>
      <c r="N103" s="1400"/>
    </row>
    <row r="104" spans="2:16" ht="14.25" hidden="1" customHeight="1" outlineLevel="1" thickTop="1" thickBot="1" x14ac:dyDescent="0.3">
      <c r="B104" s="4"/>
      <c r="C104" s="1401"/>
      <c r="D104" s="1401"/>
      <c r="E104" s="1393">
        <v>4</v>
      </c>
      <c r="F104" s="106" t="s">
        <v>230</v>
      </c>
      <c r="G104" s="1414"/>
      <c r="H104" s="1415"/>
      <c r="I104" s="1415"/>
      <c r="J104" s="1415"/>
      <c r="K104" s="1415"/>
      <c r="L104" s="1415"/>
      <c r="M104" s="1415"/>
      <c r="N104" s="1416"/>
    </row>
    <row r="105" spans="2:16" ht="42" hidden="1" customHeight="1" outlineLevel="1" thickTop="1" thickBot="1" x14ac:dyDescent="0.3">
      <c r="B105" s="4"/>
      <c r="C105" s="1401"/>
      <c r="D105" s="1401"/>
      <c r="E105" s="1394"/>
      <c r="F105" s="97" t="s">
        <v>229</v>
      </c>
      <c r="G105" s="1398"/>
      <c r="H105" s="1399"/>
      <c r="I105" s="1399"/>
      <c r="J105" s="1399"/>
      <c r="K105" s="1399"/>
      <c r="L105" s="1399"/>
      <c r="M105" s="1399"/>
      <c r="N105" s="1400"/>
    </row>
    <row r="106" spans="2:16" ht="16.5" hidden="1" outlineLevel="1" thickTop="1" thickBot="1" x14ac:dyDescent="0.3">
      <c r="B106" s="4"/>
      <c r="C106" s="1401"/>
      <c r="D106" s="1401"/>
      <c r="E106" s="1393">
        <v>5</v>
      </c>
      <c r="F106" s="106" t="s">
        <v>230</v>
      </c>
      <c r="G106" s="1414"/>
      <c r="H106" s="1415"/>
      <c r="I106" s="1415"/>
      <c r="J106" s="1415"/>
      <c r="K106" s="1415"/>
      <c r="L106" s="1415"/>
      <c r="M106" s="1415"/>
      <c r="N106" s="1416"/>
    </row>
    <row r="107" spans="2:16" ht="48.75" hidden="1" customHeight="1" outlineLevel="1" thickTop="1" thickBot="1" x14ac:dyDescent="0.3">
      <c r="B107" s="4"/>
      <c r="C107" s="1401"/>
      <c r="D107" s="1401"/>
      <c r="E107" s="1394"/>
      <c r="F107" s="97" t="s">
        <v>229</v>
      </c>
      <c r="G107" s="1398"/>
      <c r="H107" s="1399"/>
      <c r="I107" s="1399"/>
      <c r="J107" s="1399"/>
      <c r="K107" s="1399"/>
      <c r="L107" s="1399"/>
      <c r="M107" s="1399"/>
      <c r="N107" s="1400"/>
    </row>
    <row r="108" spans="2:16" ht="16.5" hidden="1" outlineLevel="1" thickTop="1" thickBot="1" x14ac:dyDescent="0.3">
      <c r="B108" s="4"/>
      <c r="C108" s="1401"/>
      <c r="D108" s="1401"/>
      <c r="E108" s="1393">
        <v>6</v>
      </c>
      <c r="F108" s="106" t="s">
        <v>230</v>
      </c>
      <c r="G108" s="1414"/>
      <c r="H108" s="1415"/>
      <c r="I108" s="1415"/>
      <c r="J108" s="1415"/>
      <c r="K108" s="1415"/>
      <c r="L108" s="1415"/>
      <c r="M108" s="1415"/>
      <c r="N108" s="1416"/>
    </row>
    <row r="109" spans="2:16" ht="47.25" hidden="1" customHeight="1" outlineLevel="1" thickTop="1" thickBot="1" x14ac:dyDescent="0.3">
      <c r="B109" s="4"/>
      <c r="C109" s="1401"/>
      <c r="D109" s="1401"/>
      <c r="E109" s="1394"/>
      <c r="F109" s="97" t="s">
        <v>229</v>
      </c>
      <c r="G109" s="1398"/>
      <c r="H109" s="1399"/>
      <c r="I109" s="1399"/>
      <c r="J109" s="1399"/>
      <c r="K109" s="1399"/>
      <c r="L109" s="1399"/>
      <c r="M109" s="1399"/>
      <c r="N109" s="1400"/>
    </row>
    <row r="110" spans="2:16" ht="16.5" hidden="1" outlineLevel="1" thickTop="1" thickBot="1" x14ac:dyDescent="0.3">
      <c r="B110" s="4"/>
      <c r="C110" s="1401"/>
      <c r="D110" s="1401"/>
      <c r="E110" s="1393">
        <v>7</v>
      </c>
      <c r="F110" s="106" t="s">
        <v>230</v>
      </c>
      <c r="G110" s="1414"/>
      <c r="H110" s="1415"/>
      <c r="I110" s="1415"/>
      <c r="J110" s="1415"/>
      <c r="K110" s="1415"/>
      <c r="L110" s="1415"/>
      <c r="M110" s="1415"/>
      <c r="N110" s="1416"/>
    </row>
    <row r="111" spans="2:16" ht="48" hidden="1" customHeight="1" outlineLevel="1" thickTop="1" thickBot="1" x14ac:dyDescent="0.3">
      <c r="B111" s="4"/>
      <c r="C111" s="1401"/>
      <c r="D111" s="1401"/>
      <c r="E111" s="1394"/>
      <c r="F111" s="97" t="s">
        <v>229</v>
      </c>
      <c r="G111" s="1398"/>
      <c r="H111" s="1399"/>
      <c r="I111" s="1399"/>
      <c r="J111" s="1399"/>
      <c r="K111" s="1399"/>
      <c r="L111" s="1399"/>
      <c r="M111" s="1399"/>
      <c r="N111" s="1400"/>
    </row>
    <row r="112" spans="2:16" s="4" customFormat="1" ht="32.25" hidden="1" customHeight="1" outlineLevel="1" thickTop="1" x14ac:dyDescent="0.25">
      <c r="B112" s="91"/>
      <c r="C112" s="91"/>
      <c r="D112" s="91"/>
      <c r="E112" s="91"/>
      <c r="F112" s="91"/>
      <c r="O112" s="91"/>
      <c r="P112" s="91"/>
    </row>
    <row r="113" spans="2:26" s="4" customFormat="1" ht="18" hidden="1" outlineLevel="1" x14ac:dyDescent="0.25">
      <c r="C113" s="1110" t="s">
        <v>234</v>
      </c>
      <c r="D113" s="1110"/>
      <c r="E113" s="1110"/>
      <c r="F113" s="1110"/>
      <c r="G113" s="1110"/>
      <c r="H113" s="1110"/>
      <c r="I113" s="1110"/>
      <c r="J113" s="1110"/>
      <c r="K113" s="1110"/>
      <c r="L113" s="1110"/>
      <c r="M113" s="1110"/>
      <c r="N113" s="1110"/>
      <c r="V113" s="4" t="s">
        <v>21</v>
      </c>
      <c r="X113" s="4" t="s">
        <v>24</v>
      </c>
      <c r="Z113" s="4" t="s">
        <v>40</v>
      </c>
    </row>
    <row r="114" spans="2:26" s="4" customFormat="1" ht="15.75" hidden="1" outlineLevel="1" thickBot="1" x14ac:dyDescent="0.3"/>
    <row r="115" spans="2:26" s="4" customFormat="1" ht="24.75" hidden="1" customHeight="1" outlineLevel="1" thickTop="1" thickBot="1" x14ac:dyDescent="0.35">
      <c r="C115" s="801" t="s">
        <v>102</v>
      </c>
      <c r="D115" s="801"/>
      <c r="E115" s="801"/>
      <c r="F115" s="801"/>
      <c r="G115" s="801"/>
      <c r="H115" s="801"/>
      <c r="I115" s="801"/>
      <c r="J115" s="801"/>
      <c r="K115" s="801"/>
      <c r="L115" s="801"/>
      <c r="M115" s="801"/>
      <c r="N115" s="801"/>
      <c r="O115" s="12"/>
      <c r="P115" s="12"/>
      <c r="V115" s="36" t="s">
        <v>28</v>
      </c>
      <c r="W115" s="35"/>
      <c r="X115" s="37" t="s">
        <v>26</v>
      </c>
      <c r="Y115" s="35"/>
      <c r="Z115" s="36" t="s">
        <v>32</v>
      </c>
    </row>
    <row r="116" spans="2:26" s="4" customFormat="1" ht="24.75" hidden="1" customHeight="1" outlineLevel="1" thickTop="1" thickBot="1" x14ac:dyDescent="0.35">
      <c r="C116" s="1285"/>
      <c r="D116" s="1286"/>
      <c r="E116" s="1286"/>
      <c r="F116" s="1287"/>
      <c r="G116" s="146" t="s">
        <v>356</v>
      </c>
      <c r="H116" s="801" t="s">
        <v>346</v>
      </c>
      <c r="I116" s="801"/>
      <c r="J116" s="801"/>
      <c r="K116" s="801"/>
      <c r="L116" s="1286" t="s">
        <v>347</v>
      </c>
      <c r="M116" s="1286"/>
      <c r="N116" s="1287"/>
      <c r="O116" s="12"/>
      <c r="P116" s="12"/>
      <c r="V116" s="36" t="s">
        <v>29</v>
      </c>
      <c r="W116" s="35"/>
      <c r="X116" s="37" t="s">
        <v>25</v>
      </c>
      <c r="Y116" s="35"/>
      <c r="Z116" s="37" t="s">
        <v>33</v>
      </c>
    </row>
    <row r="117" spans="2:26" s="4" customFormat="1" ht="33.75" hidden="1" customHeight="1" outlineLevel="1" thickTop="1" thickBot="1" x14ac:dyDescent="0.35">
      <c r="C117" s="1390" t="s">
        <v>232</v>
      </c>
      <c r="D117" s="1391"/>
      <c r="E117" s="1391"/>
      <c r="F117" s="1392"/>
      <c r="G117" s="142"/>
      <c r="H117" s="1307"/>
      <c r="I117" s="1308"/>
      <c r="J117" s="1308"/>
      <c r="K117" s="1309"/>
      <c r="L117" s="1307"/>
      <c r="M117" s="1308"/>
      <c r="N117" s="1309"/>
      <c r="O117" s="5"/>
      <c r="P117" s="5"/>
      <c r="V117" s="36" t="s">
        <v>30</v>
      </c>
      <c r="W117" s="35"/>
      <c r="X117" s="37" t="s">
        <v>20</v>
      </c>
      <c r="Y117" s="35"/>
      <c r="Z117" s="37" t="s">
        <v>34</v>
      </c>
    </row>
    <row r="118" spans="2:26" s="4" customFormat="1" ht="33.75" hidden="1" customHeight="1" outlineLevel="1" thickTop="1" thickBot="1" x14ac:dyDescent="0.35">
      <c r="C118" s="1390" t="s">
        <v>233</v>
      </c>
      <c r="D118" s="1391"/>
      <c r="E118" s="1391"/>
      <c r="F118" s="1392"/>
      <c r="G118" s="143" t="s">
        <v>78</v>
      </c>
      <c r="H118" s="1307" t="s">
        <v>458</v>
      </c>
      <c r="I118" s="1308"/>
      <c r="J118" s="1308"/>
      <c r="K118" s="1309"/>
      <c r="L118" s="1307" t="s">
        <v>459</v>
      </c>
      <c r="M118" s="1308"/>
      <c r="N118" s="1309"/>
      <c r="O118" s="5"/>
      <c r="P118" s="5"/>
      <c r="V118" s="36" t="s">
        <v>31</v>
      </c>
      <c r="W118" s="35"/>
      <c r="Y118" s="35"/>
      <c r="Z118" s="37" t="s">
        <v>35</v>
      </c>
    </row>
    <row r="119" spans="2:26" s="4" customFormat="1" ht="64.5" hidden="1" customHeight="1" outlineLevel="1" thickTop="1" thickBot="1" x14ac:dyDescent="0.35">
      <c r="C119" s="1324" t="s">
        <v>136</v>
      </c>
      <c r="D119" s="1320"/>
      <c r="E119" s="1320"/>
      <c r="F119" s="1320"/>
      <c r="G119" s="1307" t="s">
        <v>457</v>
      </c>
      <c r="H119" s="1308"/>
      <c r="I119" s="1308"/>
      <c r="J119" s="1308"/>
      <c r="K119" s="1308"/>
      <c r="L119" s="1308"/>
      <c r="M119" s="1308"/>
      <c r="N119" s="1309"/>
      <c r="W119" s="35"/>
      <c r="X119" s="35"/>
      <c r="Y119" s="35"/>
      <c r="Z119" s="37" t="s">
        <v>36</v>
      </c>
    </row>
    <row r="120" spans="2:26" s="4" customFormat="1" ht="19.5" hidden="1" outlineLevel="1" thickTop="1" x14ac:dyDescent="0.3">
      <c r="C120" s="1110" t="s">
        <v>221</v>
      </c>
      <c r="D120" s="1110"/>
      <c r="E120" s="1110"/>
      <c r="F120" s="1110"/>
      <c r="G120" s="1110"/>
      <c r="H120" s="1110"/>
      <c r="I120" s="1110"/>
      <c r="J120" s="1110"/>
      <c r="K120" s="1110"/>
      <c r="L120" s="1110"/>
      <c r="M120" s="1110"/>
      <c r="N120" s="1110"/>
      <c r="O120" s="1110"/>
      <c r="P120" s="1110"/>
      <c r="Z120" s="37" t="s">
        <v>37</v>
      </c>
    </row>
    <row r="121" spans="2:26" s="4" customFormat="1" ht="17.25" hidden="1" outlineLevel="1" thickBot="1" x14ac:dyDescent="0.35">
      <c r="Z121" s="37" t="s">
        <v>38</v>
      </c>
    </row>
    <row r="122" spans="2:26" s="4" customFormat="1" ht="15.75" hidden="1" customHeight="1" outlineLevel="1" thickTop="1" thickBot="1" x14ac:dyDescent="0.35">
      <c r="C122" s="1285" t="s">
        <v>137</v>
      </c>
      <c r="D122" s="1286"/>
      <c r="E122" s="1286"/>
      <c r="F122" s="1286"/>
      <c r="G122" s="1286"/>
      <c r="H122" s="1286"/>
      <c r="I122" s="1286"/>
      <c r="J122" s="1286"/>
      <c r="K122" s="1286"/>
      <c r="L122" s="1286"/>
      <c r="M122" s="1286"/>
      <c r="N122" s="1287"/>
      <c r="Z122" s="37" t="s">
        <v>39</v>
      </c>
    </row>
    <row r="123" spans="2:26" s="4" customFormat="1" ht="31.5" hidden="1" customHeight="1" outlineLevel="1" thickTop="1" thickBot="1" x14ac:dyDescent="0.35">
      <c r="C123" s="1386" t="s">
        <v>139</v>
      </c>
      <c r="D123" s="1387"/>
      <c r="E123" s="1387"/>
      <c r="F123" s="1388"/>
      <c r="G123" s="1386" t="s">
        <v>158</v>
      </c>
      <c r="H123" s="1387"/>
      <c r="I123" s="1386" t="s">
        <v>159</v>
      </c>
      <c r="J123" s="1387"/>
      <c r="K123" s="1389" t="s">
        <v>23</v>
      </c>
      <c r="L123" s="1389"/>
      <c r="M123" s="1389"/>
      <c r="N123" s="1389"/>
      <c r="Z123" s="37" t="s">
        <v>41</v>
      </c>
    </row>
    <row r="124" spans="2:26" s="4" customFormat="1" ht="101.25" hidden="1" customHeight="1" outlineLevel="1" thickTop="1" thickBot="1" x14ac:dyDescent="0.3">
      <c r="C124" s="1324" t="s">
        <v>141</v>
      </c>
      <c r="D124" s="1324"/>
      <c r="E124" s="1324"/>
      <c r="F124" s="1324"/>
      <c r="G124" s="1367" t="s">
        <v>460</v>
      </c>
      <c r="H124" s="1413"/>
      <c r="I124" s="1413">
        <v>1150</v>
      </c>
      <c r="J124" s="1413"/>
      <c r="K124" s="1367" t="s">
        <v>461</v>
      </c>
      <c r="L124" s="1413"/>
      <c r="M124" s="1413"/>
      <c r="N124" s="1413"/>
    </row>
    <row r="125" spans="2:26" s="4" customFormat="1" ht="33" hidden="1" customHeight="1" outlineLevel="1" thickTop="1" thickBot="1" x14ac:dyDescent="0.3">
      <c r="C125" s="1324" t="s">
        <v>138</v>
      </c>
      <c r="D125" s="1324"/>
      <c r="E125" s="1324"/>
      <c r="F125" s="1324"/>
      <c r="G125" s="1367" t="s">
        <v>462</v>
      </c>
      <c r="H125" s="1413"/>
      <c r="I125" s="1413">
        <v>650</v>
      </c>
      <c r="J125" s="1413"/>
      <c r="K125" s="1367" t="s">
        <v>463</v>
      </c>
      <c r="L125" s="1413"/>
      <c r="M125" s="1413"/>
      <c r="N125" s="1413"/>
    </row>
    <row r="126" spans="2:26" ht="33" hidden="1" customHeight="1" outlineLevel="1" thickTop="1" thickBot="1" x14ac:dyDescent="0.3">
      <c r="C126" s="1410" t="s">
        <v>140</v>
      </c>
      <c r="D126" s="1411"/>
      <c r="E126" s="1411"/>
      <c r="F126" s="1412"/>
      <c r="G126" s="1367" t="s">
        <v>464</v>
      </c>
      <c r="H126" s="1367"/>
      <c r="I126" s="1413">
        <v>650</v>
      </c>
      <c r="J126" s="1413"/>
      <c r="K126" s="1367" t="s">
        <v>465</v>
      </c>
      <c r="L126" s="1367"/>
      <c r="M126" s="1367"/>
      <c r="N126" s="1367"/>
    </row>
    <row r="127" spans="2:26" ht="15.75" hidden="1" outlineLevel="1" collapsed="1" thickTop="1" x14ac:dyDescent="0.25"/>
    <row r="128" spans="2:26" ht="18" hidden="1" outlineLevel="1" x14ac:dyDescent="0.25">
      <c r="B128" s="4"/>
      <c r="C128" s="1370" t="s">
        <v>370</v>
      </c>
      <c r="D128" s="1370"/>
      <c r="E128" s="1370"/>
      <c r="F128" s="1370"/>
      <c r="G128" s="1370"/>
      <c r="H128" s="1370"/>
      <c r="I128" s="1370"/>
      <c r="J128" s="1370"/>
      <c r="K128" s="1370"/>
      <c r="L128" s="1370"/>
      <c r="M128" s="1370"/>
      <c r="N128" s="1370"/>
      <c r="O128" s="1110"/>
      <c r="P128" s="1110"/>
    </row>
    <row r="129" spans="2:17" ht="15.75" hidden="1" outlineLevel="1" thickBot="1" x14ac:dyDescent="0.3">
      <c r="B129" s="4"/>
      <c r="C129" s="4"/>
      <c r="D129" s="4"/>
      <c r="E129" s="4"/>
      <c r="F129" s="4"/>
      <c r="G129" s="4"/>
      <c r="H129" s="4"/>
      <c r="I129" s="4"/>
      <c r="J129" s="4"/>
      <c r="K129" s="4"/>
      <c r="L129" s="4"/>
      <c r="M129" s="4"/>
      <c r="N129" s="4"/>
      <c r="O129" s="4"/>
      <c r="P129" s="4"/>
    </row>
    <row r="130" spans="2:17" ht="15.75" hidden="1" customHeight="1" outlineLevel="1" thickTop="1" thickBot="1" x14ac:dyDescent="0.3">
      <c r="B130" s="4"/>
      <c r="C130" s="801" t="s">
        <v>99</v>
      </c>
      <c r="D130" s="801"/>
      <c r="E130" s="801"/>
      <c r="F130" s="801"/>
      <c r="G130" s="801"/>
      <c r="H130" s="801"/>
      <c r="I130" s="801"/>
      <c r="J130" s="801"/>
      <c r="K130" s="801"/>
      <c r="L130" s="801"/>
      <c r="M130" s="801"/>
      <c r="N130" s="801"/>
      <c r="O130" s="4"/>
      <c r="P130" s="4"/>
    </row>
    <row r="131" spans="2:17" ht="29.25" hidden="1" customHeight="1" outlineLevel="1" thickTop="1" thickBot="1" x14ac:dyDescent="0.3">
      <c r="B131" s="4"/>
      <c r="C131" s="1319" t="s">
        <v>100</v>
      </c>
      <c r="D131" s="1319"/>
      <c r="E131" s="1319"/>
      <c r="F131" s="1319" t="s">
        <v>91</v>
      </c>
      <c r="G131" s="1319"/>
      <c r="H131" s="1319" t="s">
        <v>45</v>
      </c>
      <c r="I131" s="1319"/>
      <c r="J131" s="1319"/>
      <c r="K131" s="1319" t="s">
        <v>46</v>
      </c>
      <c r="L131" s="1319"/>
      <c r="M131" s="1319" t="s">
        <v>101</v>
      </c>
      <c r="N131" s="1319"/>
      <c r="O131" s="4"/>
      <c r="P131" s="4"/>
    </row>
    <row r="132" spans="2:17" ht="16.5" hidden="1" outlineLevel="1" thickTop="1" thickBot="1" x14ac:dyDescent="0.3">
      <c r="B132" s="4"/>
      <c r="C132" s="1319"/>
      <c r="D132" s="1319"/>
      <c r="E132" s="1319"/>
      <c r="F132" s="1319"/>
      <c r="G132" s="1319"/>
      <c r="H132" s="148" t="s">
        <v>44</v>
      </c>
      <c r="I132" s="148" t="s">
        <v>43</v>
      </c>
      <c r="J132" s="148" t="s">
        <v>42</v>
      </c>
      <c r="K132" s="148" t="s">
        <v>47</v>
      </c>
      <c r="L132" s="148" t="s">
        <v>48</v>
      </c>
      <c r="M132" s="1319"/>
      <c r="N132" s="1319"/>
      <c r="O132" s="4"/>
      <c r="P132" s="4"/>
    </row>
    <row r="133" spans="2:17" ht="75" hidden="1" customHeight="1" outlineLevel="1" thickTop="1" thickBot="1" x14ac:dyDescent="0.3">
      <c r="B133" s="4"/>
      <c r="C133" s="1367" t="s">
        <v>49</v>
      </c>
      <c r="D133" s="1367"/>
      <c r="E133" s="1367"/>
      <c r="F133" s="1408" t="s">
        <v>466</v>
      </c>
      <c r="G133" s="1409"/>
      <c r="H133" s="32"/>
      <c r="I133" s="38"/>
      <c r="J133" s="38"/>
      <c r="K133" s="38"/>
      <c r="L133" s="38"/>
      <c r="M133" s="1369" t="s">
        <v>467</v>
      </c>
      <c r="N133" s="1369"/>
      <c r="O133" s="4"/>
      <c r="P133" s="4"/>
    </row>
    <row r="134" spans="2:17" ht="75" hidden="1" customHeight="1" outlineLevel="1" thickTop="1" thickBot="1" x14ac:dyDescent="0.3">
      <c r="B134" s="4"/>
      <c r="C134" s="1367" t="s">
        <v>50</v>
      </c>
      <c r="D134" s="1367"/>
      <c r="E134" s="1367"/>
      <c r="F134" s="1408" t="s">
        <v>468</v>
      </c>
      <c r="G134" s="1409"/>
      <c r="H134" s="32"/>
      <c r="I134" s="38"/>
      <c r="J134" s="38"/>
      <c r="K134" s="38"/>
      <c r="L134" s="38"/>
      <c r="M134" s="1369" t="s">
        <v>467</v>
      </c>
      <c r="N134" s="1369"/>
      <c r="O134" s="4"/>
      <c r="P134" s="4"/>
    </row>
    <row r="135" spans="2:17" ht="75" hidden="1" customHeight="1" outlineLevel="1" thickTop="1" thickBot="1" x14ac:dyDescent="0.3">
      <c r="B135" s="4"/>
      <c r="C135" s="1367" t="s">
        <v>51</v>
      </c>
      <c r="D135" s="1367"/>
      <c r="E135" s="1367"/>
      <c r="F135" s="1408" t="s">
        <v>469</v>
      </c>
      <c r="G135" s="1409"/>
      <c r="H135" s="32"/>
      <c r="I135" s="38"/>
      <c r="J135" s="38"/>
      <c r="K135" s="38"/>
      <c r="L135" s="38"/>
      <c r="M135" s="1369" t="s">
        <v>467</v>
      </c>
      <c r="N135" s="1369"/>
      <c r="O135" s="4"/>
      <c r="P135" s="4"/>
    </row>
    <row r="136" spans="2:17" ht="75" hidden="1" customHeight="1" outlineLevel="1" thickTop="1" thickBot="1" x14ac:dyDescent="0.3">
      <c r="B136" s="4"/>
      <c r="C136" s="1367" t="s">
        <v>142</v>
      </c>
      <c r="D136" s="1367"/>
      <c r="E136" s="1367"/>
      <c r="F136" s="1408" t="s">
        <v>470</v>
      </c>
      <c r="G136" s="1409"/>
      <c r="H136" s="32"/>
      <c r="I136" s="38"/>
      <c r="J136" s="38"/>
      <c r="K136" s="38"/>
      <c r="L136" s="38"/>
      <c r="M136" s="1369" t="s">
        <v>467</v>
      </c>
      <c r="N136" s="1369"/>
      <c r="O136" s="4"/>
      <c r="P136" s="4"/>
    </row>
    <row r="137" spans="2:17" ht="75" hidden="1" customHeight="1" outlineLevel="1" thickTop="1" thickBot="1" x14ac:dyDescent="0.3">
      <c r="B137" s="4"/>
      <c r="C137" s="1367" t="s">
        <v>52</v>
      </c>
      <c r="D137" s="1367"/>
      <c r="E137" s="1367"/>
      <c r="F137" s="1408" t="s">
        <v>471</v>
      </c>
      <c r="G137" s="1409"/>
      <c r="H137" s="32"/>
      <c r="I137" s="38"/>
      <c r="J137" s="38"/>
      <c r="K137" s="38"/>
      <c r="L137" s="38"/>
      <c r="M137" s="1369" t="s">
        <v>467</v>
      </c>
      <c r="N137" s="1369"/>
      <c r="O137" s="4"/>
      <c r="P137" s="4"/>
    </row>
    <row r="138" spans="2:17" ht="15.75" hidden="1" outlineLevel="1" thickTop="1" x14ac:dyDescent="0.25">
      <c r="B138" s="4"/>
      <c r="C138" s="50"/>
      <c r="D138" s="50"/>
      <c r="E138" s="50"/>
      <c r="F138" s="51"/>
      <c r="G138" s="51"/>
      <c r="H138" s="52"/>
      <c r="I138" s="53"/>
      <c r="J138" s="53"/>
      <c r="K138" s="53"/>
      <c r="L138" s="53"/>
      <c r="M138" s="54"/>
      <c r="N138" s="54"/>
      <c r="O138" s="4"/>
      <c r="P138" s="4"/>
    </row>
    <row r="139" spans="2:17" ht="15.75" hidden="1" outlineLevel="1" x14ac:dyDescent="0.25">
      <c r="B139" s="4"/>
      <c r="C139" s="1370" t="s">
        <v>371</v>
      </c>
      <c r="D139" s="1370"/>
      <c r="E139" s="1370"/>
      <c r="F139" s="1370"/>
      <c r="G139" s="1370"/>
      <c r="H139" s="1370"/>
      <c r="I139" s="1370"/>
      <c r="J139" s="1370"/>
      <c r="K139" s="1370"/>
      <c r="L139" s="1370"/>
      <c r="M139" s="1370"/>
      <c r="N139" s="1370"/>
      <c r="O139" s="4"/>
      <c r="P139" s="4"/>
    </row>
    <row r="140" spans="2:17" ht="15.75" hidden="1" outlineLevel="1" thickBot="1" x14ac:dyDescent="0.3">
      <c r="B140" s="4"/>
      <c r="C140" s="4"/>
      <c r="D140" s="4"/>
      <c r="E140" s="4"/>
      <c r="F140" s="4"/>
      <c r="G140" s="4"/>
      <c r="H140" s="4"/>
      <c r="I140" s="4"/>
      <c r="J140" s="4"/>
      <c r="K140" s="4"/>
      <c r="L140" s="4"/>
      <c r="M140" s="4"/>
      <c r="N140" s="4"/>
      <c r="O140" s="4"/>
      <c r="P140" s="4"/>
    </row>
    <row r="141" spans="2:17" ht="18" hidden="1" customHeight="1" outlineLevel="1" thickTop="1" thickBot="1" x14ac:dyDescent="0.3">
      <c r="B141" s="4"/>
      <c r="C141" s="1371" t="s">
        <v>372</v>
      </c>
      <c r="D141" s="1372"/>
      <c r="E141" s="1372"/>
      <c r="F141" s="1372"/>
      <c r="G141" s="1372"/>
      <c r="H141" s="1372"/>
      <c r="I141" s="1372"/>
      <c r="J141" s="1372"/>
      <c r="K141" s="1372"/>
      <c r="L141" s="1372"/>
      <c r="M141" s="1372"/>
      <c r="N141" s="1372"/>
      <c r="O141" s="1373"/>
      <c r="P141" s="4"/>
      <c r="Q141" s="4"/>
    </row>
    <row r="142" spans="2:17" ht="48" hidden="1" customHeight="1" outlineLevel="1" thickTop="1" thickBot="1" x14ac:dyDescent="0.3">
      <c r="B142" s="4"/>
      <c r="C142" s="1374" t="s">
        <v>174</v>
      </c>
      <c r="D142" s="1374"/>
      <c r="E142" s="1375" t="s">
        <v>175</v>
      </c>
      <c r="F142" s="1376"/>
      <c r="G142" s="1377"/>
      <c r="H142" s="1378" t="s">
        <v>176</v>
      </c>
      <c r="I142" s="1379"/>
      <c r="J142" s="1379"/>
      <c r="K142" s="1379"/>
      <c r="L142" s="1379"/>
      <c r="M142" s="1379"/>
      <c r="N142" s="1379"/>
      <c r="O142" s="1380"/>
    </row>
    <row r="143" spans="2:17" ht="16.5" hidden="1" outlineLevel="1" thickTop="1" thickBot="1" x14ac:dyDescent="0.3">
      <c r="B143" s="4"/>
      <c r="C143" s="1374"/>
      <c r="D143" s="1374"/>
      <c r="E143" s="151" t="s">
        <v>44</v>
      </c>
      <c r="F143" s="151" t="s">
        <v>43</v>
      </c>
      <c r="G143" s="151" t="s">
        <v>42</v>
      </c>
      <c r="H143" s="1381"/>
      <c r="I143" s="1382"/>
      <c r="J143" s="1382"/>
      <c r="K143" s="1382"/>
      <c r="L143" s="1382"/>
      <c r="M143" s="1382"/>
      <c r="N143" s="1382"/>
      <c r="O143" s="1383"/>
    </row>
    <row r="144" spans="2:17" ht="34.5" hidden="1" customHeight="1" outlineLevel="1" thickTop="1" thickBot="1" x14ac:dyDescent="0.3">
      <c r="B144" s="4"/>
      <c r="C144" s="1319" t="s">
        <v>48</v>
      </c>
      <c r="D144" s="74"/>
      <c r="E144" s="32"/>
      <c r="F144" s="75"/>
      <c r="G144" s="75"/>
      <c r="H144" s="1360"/>
      <c r="I144" s="1361"/>
      <c r="J144" s="1361"/>
      <c r="K144" s="1361"/>
      <c r="L144" s="1361"/>
      <c r="M144" s="1361"/>
      <c r="N144" s="1361"/>
      <c r="O144" s="1362"/>
    </row>
    <row r="145" spans="2:19" ht="34.5" hidden="1" customHeight="1" outlineLevel="1" thickTop="1" thickBot="1" x14ac:dyDescent="0.3">
      <c r="B145" s="4"/>
      <c r="C145" s="1319"/>
      <c r="D145" s="74"/>
      <c r="E145" s="32"/>
      <c r="F145" s="75"/>
      <c r="G145" s="75"/>
      <c r="H145" s="1360"/>
      <c r="I145" s="1361"/>
      <c r="J145" s="1361"/>
      <c r="K145" s="1361"/>
      <c r="L145" s="1361"/>
      <c r="M145" s="1361"/>
      <c r="N145" s="1361"/>
      <c r="O145" s="1362"/>
    </row>
    <row r="146" spans="2:19" ht="34.5" hidden="1" customHeight="1" outlineLevel="1" thickTop="1" thickBot="1" x14ac:dyDescent="0.3">
      <c r="B146" s="4"/>
      <c r="C146" s="1319"/>
      <c r="D146" s="148"/>
      <c r="E146" s="32"/>
      <c r="F146" s="75"/>
      <c r="G146" s="75"/>
      <c r="H146" s="1360"/>
      <c r="I146" s="1361"/>
      <c r="J146" s="1361"/>
      <c r="K146" s="1361"/>
      <c r="L146" s="1361"/>
      <c r="M146" s="1361"/>
      <c r="N146" s="1361"/>
      <c r="O146" s="1362"/>
    </row>
    <row r="147" spans="2:19" ht="34.5" hidden="1" customHeight="1" outlineLevel="1" thickTop="1" thickBot="1" x14ac:dyDescent="0.3">
      <c r="B147" s="4"/>
      <c r="C147" s="1319" t="s">
        <v>118</v>
      </c>
      <c r="D147" s="1363" t="s">
        <v>472</v>
      </c>
      <c r="E147" s="1365"/>
      <c r="F147" s="1350"/>
      <c r="G147" s="1352" t="s">
        <v>475</v>
      </c>
      <c r="H147" s="1354" t="s">
        <v>476</v>
      </c>
      <c r="I147" s="1355"/>
      <c r="J147" s="1355"/>
      <c r="K147" s="1355"/>
      <c r="L147" s="1355"/>
      <c r="M147" s="1355"/>
      <c r="N147" s="1355"/>
      <c r="O147" s="1356"/>
    </row>
    <row r="148" spans="2:19" ht="34.5" hidden="1" customHeight="1" outlineLevel="1" thickTop="1" thickBot="1" x14ac:dyDescent="0.3">
      <c r="B148" s="4"/>
      <c r="C148" s="1319"/>
      <c r="D148" s="1364"/>
      <c r="E148" s="1366"/>
      <c r="F148" s="1351"/>
      <c r="G148" s="1353"/>
      <c r="H148" s="1357"/>
      <c r="I148" s="1358"/>
      <c r="J148" s="1358"/>
      <c r="K148" s="1358"/>
      <c r="L148" s="1358"/>
      <c r="M148" s="1358"/>
      <c r="N148" s="1358"/>
      <c r="O148" s="1359"/>
    </row>
    <row r="149" spans="2:19" ht="63.75" hidden="1" customHeight="1" outlineLevel="1" thickTop="1" thickBot="1" x14ac:dyDescent="0.3">
      <c r="B149" s="4"/>
      <c r="C149" s="1319"/>
      <c r="D149" s="167" t="s">
        <v>474</v>
      </c>
      <c r="E149" s="168" t="s">
        <v>475</v>
      </c>
      <c r="F149" s="38"/>
      <c r="G149" s="75"/>
      <c r="H149" s="1360"/>
      <c r="I149" s="1361"/>
      <c r="J149" s="1361"/>
      <c r="K149" s="1361"/>
      <c r="L149" s="1361"/>
      <c r="M149" s="1361"/>
      <c r="N149" s="1361"/>
      <c r="O149" s="1362"/>
    </row>
    <row r="150" spans="2:19" ht="34.5" hidden="1" customHeight="1" outlineLevel="1" thickTop="1" thickBot="1" x14ac:dyDescent="0.3">
      <c r="B150" s="4"/>
      <c r="C150" s="1319" t="s">
        <v>47</v>
      </c>
      <c r="D150" s="148"/>
      <c r="E150" s="32"/>
      <c r="F150" s="38"/>
      <c r="G150" s="38"/>
      <c r="H150" s="1360"/>
      <c r="I150" s="1361"/>
      <c r="J150" s="1361"/>
      <c r="K150" s="1361"/>
      <c r="L150" s="1361"/>
      <c r="M150" s="1361"/>
      <c r="N150" s="1361"/>
      <c r="O150" s="1362"/>
    </row>
    <row r="151" spans="2:19" s="4" customFormat="1" ht="34.5" hidden="1" customHeight="1" outlineLevel="1" thickTop="1" thickBot="1" x14ac:dyDescent="0.3">
      <c r="C151" s="1319"/>
      <c r="D151" s="74"/>
      <c r="E151" s="32"/>
      <c r="F151" s="38"/>
      <c r="G151" s="38"/>
      <c r="H151" s="1360"/>
      <c r="I151" s="1361"/>
      <c r="J151" s="1361"/>
      <c r="K151" s="1361"/>
      <c r="L151" s="1361"/>
      <c r="M151" s="1361"/>
      <c r="N151" s="1361"/>
      <c r="O151" s="1362"/>
    </row>
    <row r="152" spans="2:19" ht="34.5" hidden="1" customHeight="1" outlineLevel="1" thickTop="1" thickBot="1" x14ac:dyDescent="0.3">
      <c r="B152" s="4"/>
      <c r="C152" s="1319"/>
      <c r="D152" s="74"/>
      <c r="E152" s="32"/>
      <c r="F152" s="38"/>
      <c r="G152" s="38"/>
      <c r="H152" s="1360"/>
      <c r="I152" s="1361"/>
      <c r="J152" s="1361"/>
      <c r="K152" s="1361"/>
      <c r="L152" s="1361"/>
      <c r="M152" s="1361"/>
      <c r="N152" s="1361"/>
      <c r="O152" s="1362"/>
    </row>
    <row r="153" spans="2:19" s="4" customFormat="1" collapsed="1" x14ac:dyDescent="0.25">
      <c r="D153" s="48"/>
      <c r="E153" s="13"/>
      <c r="F153" s="13"/>
      <c r="G153" s="13"/>
      <c r="H153" s="13"/>
      <c r="I153" s="13"/>
      <c r="J153" s="13"/>
      <c r="K153" s="13"/>
      <c r="L153" s="13"/>
      <c r="M153" s="13"/>
      <c r="N153" s="13"/>
      <c r="O153" s="13"/>
      <c r="P153" s="13"/>
      <c r="Q153" s="13"/>
      <c r="R153" s="13"/>
      <c r="S153" s="13"/>
    </row>
    <row r="155" spans="2:19" ht="15.75" thickBot="1" x14ac:dyDescent="0.3"/>
    <row r="156" spans="2:19" s="4" customFormat="1" ht="27" customHeight="1" thickTop="1" thickBot="1" x14ac:dyDescent="0.3">
      <c r="B156" s="1402" t="s">
        <v>477</v>
      </c>
      <c r="C156" s="1403"/>
      <c r="D156" s="1403"/>
      <c r="E156" s="1403"/>
      <c r="F156" s="1403"/>
      <c r="G156" s="1403"/>
      <c r="H156" s="1403"/>
      <c r="I156" s="1403"/>
      <c r="J156" s="1403"/>
      <c r="K156" s="1403"/>
      <c r="L156" s="1403"/>
      <c r="M156" s="1403"/>
      <c r="N156" s="1403"/>
      <c r="O156" s="1403"/>
      <c r="P156" s="1404"/>
    </row>
    <row r="157" spans="2:19" s="4" customFormat="1" ht="27" customHeight="1" thickTop="1" x14ac:dyDescent="0.25">
      <c r="B157" s="91"/>
      <c r="C157" s="91"/>
      <c r="D157" s="91"/>
      <c r="E157" s="91"/>
      <c r="F157" s="91"/>
      <c r="G157" s="91"/>
      <c r="H157" s="91"/>
      <c r="I157" s="91"/>
      <c r="J157" s="91"/>
      <c r="K157" s="91"/>
      <c r="L157" s="91"/>
      <c r="M157" s="91"/>
      <c r="N157" s="91"/>
      <c r="O157" s="91"/>
      <c r="P157" s="91"/>
    </row>
    <row r="158" spans="2:19" s="4" customFormat="1" ht="27" hidden="1" customHeight="1" outlineLevel="1" x14ac:dyDescent="0.25">
      <c r="B158" s="91"/>
      <c r="C158" s="91"/>
      <c r="D158" s="91"/>
      <c r="E158" s="91"/>
      <c r="F158" s="91"/>
      <c r="G158" s="1407" t="s">
        <v>249</v>
      </c>
      <c r="H158" s="1407"/>
      <c r="I158" s="1407"/>
      <c r="J158" s="1407"/>
      <c r="K158" s="1407"/>
      <c r="L158" s="1407"/>
      <c r="M158" s="1407"/>
      <c r="N158" s="1407"/>
      <c r="O158" s="91"/>
      <c r="P158" s="91"/>
    </row>
    <row r="159" spans="2:19" s="4" customFormat="1" ht="61.5" hidden="1" customHeight="1" outlineLevel="1" x14ac:dyDescent="0.25">
      <c r="B159" s="1402" t="s">
        <v>231</v>
      </c>
      <c r="C159" s="1403"/>
      <c r="D159" s="1403"/>
      <c r="E159" s="1403"/>
      <c r="F159" s="1403"/>
      <c r="G159" s="1403"/>
      <c r="H159" s="1403"/>
      <c r="I159" s="1403"/>
      <c r="J159" s="1403"/>
      <c r="K159" s="1403"/>
      <c r="L159" s="1403"/>
      <c r="M159" s="1403"/>
      <c r="N159" s="1403"/>
      <c r="O159" s="1403"/>
      <c r="P159" s="1404"/>
    </row>
    <row r="160" spans="2:19" s="4" customFormat="1" ht="27" hidden="1" customHeight="1" outlineLevel="1" x14ac:dyDescent="0.25">
      <c r="B160" s="91"/>
      <c r="C160" s="91"/>
      <c r="D160" s="91"/>
      <c r="E160" s="91"/>
      <c r="F160" s="91"/>
      <c r="G160" s="91"/>
      <c r="H160" s="91"/>
      <c r="I160" s="91"/>
      <c r="J160" s="91"/>
      <c r="K160" s="91"/>
      <c r="L160" s="91"/>
      <c r="M160" s="91"/>
      <c r="N160" s="91"/>
      <c r="O160" s="91"/>
      <c r="P160" s="91"/>
    </row>
    <row r="161" spans="2:16" s="4" customFormat="1" ht="27" hidden="1" customHeight="1" outlineLevel="1" x14ac:dyDescent="0.25">
      <c r="B161" s="1405" t="s">
        <v>235</v>
      </c>
      <c r="C161" s="1405"/>
      <c r="D161" s="1405"/>
      <c r="E161" s="1405"/>
      <c r="F161" s="1405"/>
      <c r="G161" s="1405"/>
      <c r="H161" s="1405"/>
      <c r="I161" s="1405"/>
      <c r="J161" s="1405"/>
      <c r="K161" s="1405"/>
      <c r="L161" s="1405"/>
      <c r="M161" s="1405"/>
      <c r="N161" s="1405"/>
      <c r="O161" s="1405"/>
      <c r="P161" s="1405"/>
    </row>
    <row r="162" spans="2:16" ht="18" hidden="1" outlineLevel="1" thickTop="1" thickBot="1" x14ac:dyDescent="0.3">
      <c r="B162" s="4"/>
      <c r="C162" s="801" t="s">
        <v>227</v>
      </c>
      <c r="D162" s="801"/>
      <c r="E162" s="801"/>
      <c r="F162" s="801"/>
      <c r="G162" s="801"/>
      <c r="H162" s="801"/>
      <c r="I162" s="801"/>
      <c r="J162" s="801"/>
      <c r="K162" s="801"/>
      <c r="L162" s="801"/>
      <c r="M162" s="801"/>
      <c r="N162" s="801"/>
    </row>
    <row r="163" spans="2:16" ht="16.5" hidden="1" customHeight="1" outlineLevel="1" x14ac:dyDescent="0.25">
      <c r="B163" s="4"/>
      <c r="C163" s="1389" t="s">
        <v>197</v>
      </c>
      <c r="D163" s="1389"/>
      <c r="E163" s="1389"/>
      <c r="F163" s="1389" t="s">
        <v>228</v>
      </c>
      <c r="G163" s="1389"/>
      <c r="H163" s="1389"/>
      <c r="I163" s="1389"/>
      <c r="J163" s="1389"/>
      <c r="K163" s="1389"/>
      <c r="L163" s="1389"/>
      <c r="M163" s="1389"/>
      <c r="N163" s="1389"/>
    </row>
    <row r="164" spans="2:16" ht="16.5" hidden="1" outlineLevel="1" thickTop="1" thickBot="1" x14ac:dyDescent="0.3">
      <c r="B164" s="4"/>
      <c r="C164" s="1401" t="s">
        <v>248</v>
      </c>
      <c r="D164" s="1401"/>
      <c r="E164" s="80">
        <v>1</v>
      </c>
      <c r="F164" s="1406"/>
      <c r="G164" s="1406"/>
      <c r="H164" s="1406"/>
      <c r="I164" s="1406"/>
      <c r="J164" s="1406"/>
      <c r="K164" s="1406"/>
      <c r="L164" s="1406"/>
      <c r="M164" s="1406"/>
      <c r="N164" s="1406"/>
    </row>
    <row r="165" spans="2:16" ht="16.5" hidden="1" customHeight="1" outlineLevel="1" x14ac:dyDescent="0.25">
      <c r="B165" s="4"/>
      <c r="C165" s="1401" t="s">
        <v>198</v>
      </c>
      <c r="D165" s="1401"/>
      <c r="E165" s="1393">
        <v>1</v>
      </c>
      <c r="F165" s="80" t="s">
        <v>230</v>
      </c>
      <c r="G165" s="1395"/>
      <c r="H165" s="1396"/>
      <c r="I165" s="1396"/>
      <c r="J165" s="1396"/>
      <c r="K165" s="1396"/>
      <c r="L165" s="1396"/>
      <c r="M165" s="1396"/>
      <c r="N165" s="1397"/>
    </row>
    <row r="166" spans="2:16" ht="42" hidden="1" customHeight="1" outlineLevel="1" x14ac:dyDescent="0.25">
      <c r="B166" s="4"/>
      <c r="C166" s="1401"/>
      <c r="D166" s="1401"/>
      <c r="E166" s="1394"/>
      <c r="F166" s="97" t="s">
        <v>229</v>
      </c>
      <c r="G166" s="1398"/>
      <c r="H166" s="1399"/>
      <c r="I166" s="1399"/>
      <c r="J166" s="1399"/>
      <c r="K166" s="1399"/>
      <c r="L166" s="1399"/>
      <c r="M166" s="1399"/>
      <c r="N166" s="1400"/>
    </row>
    <row r="167" spans="2:16" ht="42" hidden="1" customHeight="1" outlineLevel="1" x14ac:dyDescent="0.25">
      <c r="B167" s="4"/>
      <c r="C167" s="1401"/>
      <c r="D167" s="1401"/>
      <c r="E167" s="1393">
        <v>2</v>
      </c>
      <c r="F167" s="80" t="s">
        <v>230</v>
      </c>
      <c r="G167" s="1395"/>
      <c r="H167" s="1396"/>
      <c r="I167" s="1396"/>
      <c r="J167" s="1396"/>
      <c r="K167" s="1396"/>
      <c r="L167" s="1396"/>
      <c r="M167" s="1396"/>
      <c r="N167" s="1397"/>
    </row>
    <row r="168" spans="2:16" ht="42" hidden="1" customHeight="1" outlineLevel="1" x14ac:dyDescent="0.25">
      <c r="B168" s="4"/>
      <c r="C168" s="1401"/>
      <c r="D168" s="1401"/>
      <c r="E168" s="1394"/>
      <c r="F168" s="97" t="s">
        <v>229</v>
      </c>
      <c r="G168" s="1398"/>
      <c r="H168" s="1399"/>
      <c r="I168" s="1399"/>
      <c r="J168" s="1399"/>
      <c r="K168" s="1399"/>
      <c r="L168" s="1399"/>
      <c r="M168" s="1399"/>
      <c r="N168" s="1400"/>
    </row>
    <row r="169" spans="2:16" ht="42" hidden="1" customHeight="1" outlineLevel="1" x14ac:dyDescent="0.25">
      <c r="B169" s="4"/>
      <c r="C169" s="1401"/>
      <c r="D169" s="1401"/>
      <c r="E169" s="1393">
        <v>3</v>
      </c>
      <c r="F169" s="80" t="s">
        <v>230</v>
      </c>
      <c r="G169" s="1395"/>
      <c r="H169" s="1396"/>
      <c r="I169" s="1396"/>
      <c r="J169" s="1396"/>
      <c r="K169" s="1396"/>
      <c r="L169" s="1396"/>
      <c r="M169" s="1396"/>
      <c r="N169" s="1397"/>
    </row>
    <row r="170" spans="2:16" ht="42" hidden="1" customHeight="1" outlineLevel="1" x14ac:dyDescent="0.25">
      <c r="B170" s="4"/>
      <c r="C170" s="1401"/>
      <c r="D170" s="1401"/>
      <c r="E170" s="1394"/>
      <c r="F170" s="97" t="s">
        <v>229</v>
      </c>
      <c r="G170" s="1398"/>
      <c r="H170" s="1399"/>
      <c r="I170" s="1399"/>
      <c r="J170" s="1399"/>
      <c r="K170" s="1399"/>
      <c r="L170" s="1399"/>
      <c r="M170" s="1399"/>
      <c r="N170" s="1400"/>
    </row>
    <row r="171" spans="2:16" ht="42" hidden="1" customHeight="1" outlineLevel="1" x14ac:dyDescent="0.25">
      <c r="B171" s="4"/>
      <c r="C171" s="1401"/>
      <c r="D171" s="1401"/>
      <c r="E171" s="1393">
        <v>4</v>
      </c>
      <c r="F171" s="80" t="s">
        <v>230</v>
      </c>
      <c r="G171" s="1395"/>
      <c r="H171" s="1396"/>
      <c r="I171" s="1396"/>
      <c r="J171" s="1396"/>
      <c r="K171" s="1396"/>
      <c r="L171" s="1396"/>
      <c r="M171" s="1396"/>
      <c r="N171" s="1397"/>
    </row>
    <row r="172" spans="2:16" ht="42" hidden="1" customHeight="1" outlineLevel="1" x14ac:dyDescent="0.25">
      <c r="B172" s="4"/>
      <c r="C172" s="1401"/>
      <c r="D172" s="1401"/>
      <c r="E172" s="1394"/>
      <c r="F172" s="97" t="s">
        <v>229</v>
      </c>
      <c r="G172" s="1398"/>
      <c r="H172" s="1399"/>
      <c r="I172" s="1399"/>
      <c r="J172" s="1399"/>
      <c r="K172" s="1399"/>
      <c r="L172" s="1399"/>
      <c r="M172" s="1399"/>
      <c r="N172" s="1400"/>
    </row>
    <row r="173" spans="2:16" ht="16.5" hidden="1" outlineLevel="1" thickTop="1" thickBot="1" x14ac:dyDescent="0.3">
      <c r="B173" s="4"/>
      <c r="C173" s="1401"/>
      <c r="D173" s="1401"/>
      <c r="E173" s="1393">
        <v>5</v>
      </c>
      <c r="F173" s="80" t="s">
        <v>230</v>
      </c>
      <c r="G173" s="1395"/>
      <c r="H173" s="1396"/>
      <c r="I173" s="1396"/>
      <c r="J173" s="1396"/>
      <c r="K173" s="1396"/>
      <c r="L173" s="1396"/>
      <c r="M173" s="1396"/>
      <c r="N173" s="1397"/>
    </row>
    <row r="174" spans="2:16" ht="48.75" hidden="1" customHeight="1" outlineLevel="1" x14ac:dyDescent="0.25">
      <c r="B174" s="4"/>
      <c r="C174" s="1401"/>
      <c r="D174" s="1401"/>
      <c r="E174" s="1394"/>
      <c r="F174" s="97" t="s">
        <v>229</v>
      </c>
      <c r="G174" s="1398"/>
      <c r="H174" s="1399"/>
      <c r="I174" s="1399"/>
      <c r="J174" s="1399"/>
      <c r="K174" s="1399"/>
      <c r="L174" s="1399"/>
      <c r="M174" s="1399"/>
      <c r="N174" s="1400"/>
    </row>
    <row r="175" spans="2:16" ht="16.5" hidden="1" outlineLevel="1" thickTop="1" thickBot="1" x14ac:dyDescent="0.3">
      <c r="B175" s="4"/>
      <c r="C175" s="1401"/>
      <c r="D175" s="1401"/>
      <c r="E175" s="1393">
        <v>6</v>
      </c>
      <c r="F175" s="80" t="s">
        <v>230</v>
      </c>
      <c r="G175" s="1395"/>
      <c r="H175" s="1396"/>
      <c r="I175" s="1396"/>
      <c r="J175" s="1396"/>
      <c r="K175" s="1396"/>
      <c r="L175" s="1396"/>
      <c r="M175" s="1396"/>
      <c r="N175" s="1397"/>
    </row>
    <row r="176" spans="2:16" ht="47.25" hidden="1" customHeight="1" outlineLevel="1" x14ac:dyDescent="0.25">
      <c r="B176" s="4"/>
      <c r="C176" s="1401"/>
      <c r="D176" s="1401"/>
      <c r="E176" s="1394"/>
      <c r="F176" s="97" t="s">
        <v>229</v>
      </c>
      <c r="G176" s="1398"/>
      <c r="H176" s="1399"/>
      <c r="I176" s="1399"/>
      <c r="J176" s="1399"/>
      <c r="K176" s="1399"/>
      <c r="L176" s="1399"/>
      <c r="M176" s="1399"/>
      <c r="N176" s="1400"/>
    </row>
    <row r="177" spans="2:26" ht="16.5" hidden="1" outlineLevel="1" thickTop="1" thickBot="1" x14ac:dyDescent="0.3">
      <c r="B177" s="4"/>
      <c r="C177" s="1401"/>
      <c r="D177" s="1401"/>
      <c r="E177" s="1393">
        <v>7</v>
      </c>
      <c r="F177" s="80" t="s">
        <v>230</v>
      </c>
      <c r="G177" s="1395"/>
      <c r="H177" s="1396"/>
      <c r="I177" s="1396"/>
      <c r="J177" s="1396"/>
      <c r="K177" s="1396"/>
      <c r="L177" s="1396"/>
      <c r="M177" s="1396"/>
      <c r="N177" s="1397"/>
    </row>
    <row r="178" spans="2:26" ht="48" hidden="1" customHeight="1" outlineLevel="1" x14ac:dyDescent="0.25">
      <c r="B178" s="4"/>
      <c r="C178" s="1401"/>
      <c r="D178" s="1401"/>
      <c r="E178" s="1394"/>
      <c r="F178" s="97" t="s">
        <v>229</v>
      </c>
      <c r="G178" s="1398"/>
      <c r="H178" s="1399"/>
      <c r="I178" s="1399"/>
      <c r="J178" s="1399"/>
      <c r="K178" s="1399"/>
      <c r="L178" s="1399"/>
      <c r="M178" s="1399"/>
      <c r="N178" s="1400"/>
    </row>
    <row r="179" spans="2:26" s="4" customFormat="1" ht="32.25" hidden="1" customHeight="1" outlineLevel="1" x14ac:dyDescent="0.25">
      <c r="B179" s="91"/>
      <c r="C179" s="91"/>
      <c r="D179" s="91"/>
      <c r="E179" s="91"/>
      <c r="F179" s="91"/>
      <c r="O179" s="91"/>
      <c r="P179" s="91"/>
    </row>
    <row r="180" spans="2:26" s="4" customFormat="1" ht="18" hidden="1" outlineLevel="1" x14ac:dyDescent="0.25">
      <c r="C180" s="1110" t="s">
        <v>234</v>
      </c>
      <c r="D180" s="1110"/>
      <c r="E180" s="1110"/>
      <c r="F180" s="1110"/>
      <c r="G180" s="1110"/>
      <c r="H180" s="1110"/>
      <c r="I180" s="1110"/>
      <c r="J180" s="1110"/>
      <c r="K180" s="1110"/>
      <c r="L180" s="1110"/>
      <c r="M180" s="1110"/>
      <c r="N180" s="1110"/>
      <c r="V180" s="4" t="s">
        <v>21</v>
      </c>
      <c r="X180" s="4" t="s">
        <v>24</v>
      </c>
      <c r="Z180" s="4" t="s">
        <v>40</v>
      </c>
    </row>
    <row r="181" spans="2:26" s="4" customFormat="1" hidden="1" outlineLevel="1" x14ac:dyDescent="0.25"/>
    <row r="182" spans="2:26" s="4" customFormat="1" ht="24.75" hidden="1" customHeight="1" outlineLevel="1" x14ac:dyDescent="0.3">
      <c r="C182" s="801" t="s">
        <v>102</v>
      </c>
      <c r="D182" s="801"/>
      <c r="E182" s="801"/>
      <c r="F182" s="801"/>
      <c r="G182" s="801"/>
      <c r="H182" s="801"/>
      <c r="I182" s="801"/>
      <c r="J182" s="801"/>
      <c r="K182" s="801"/>
      <c r="L182" s="801"/>
      <c r="M182" s="801"/>
      <c r="N182" s="801"/>
      <c r="O182" s="12"/>
      <c r="P182" s="12"/>
      <c r="V182" s="36" t="s">
        <v>28</v>
      </c>
      <c r="W182" s="35"/>
      <c r="X182" s="37" t="s">
        <v>26</v>
      </c>
      <c r="Y182" s="35"/>
      <c r="Z182" s="36" t="s">
        <v>32</v>
      </c>
    </row>
    <row r="183" spans="2:26" s="4" customFormat="1" ht="24.75" hidden="1" customHeight="1" outlineLevel="1" x14ac:dyDescent="0.3">
      <c r="C183" s="1285"/>
      <c r="D183" s="1286"/>
      <c r="E183" s="1286"/>
      <c r="F183" s="1287"/>
      <c r="G183" s="146" t="s">
        <v>356</v>
      </c>
      <c r="H183" s="801" t="s">
        <v>346</v>
      </c>
      <c r="I183" s="801"/>
      <c r="J183" s="801"/>
      <c r="K183" s="801"/>
      <c r="L183" s="1286" t="s">
        <v>347</v>
      </c>
      <c r="M183" s="1286"/>
      <c r="N183" s="1287"/>
      <c r="O183" s="12"/>
      <c r="P183" s="12"/>
      <c r="V183" s="36" t="s">
        <v>29</v>
      </c>
      <c r="W183" s="35"/>
      <c r="X183" s="37" t="s">
        <v>25</v>
      </c>
      <c r="Y183" s="35"/>
      <c r="Z183" s="37" t="s">
        <v>33</v>
      </c>
    </row>
    <row r="184" spans="2:26" s="4" customFormat="1" ht="30" hidden="1" customHeight="1" outlineLevel="1" x14ac:dyDescent="0.3">
      <c r="C184" s="1390" t="s">
        <v>232</v>
      </c>
      <c r="D184" s="1391"/>
      <c r="E184" s="1391"/>
      <c r="F184" s="1392"/>
      <c r="G184" s="142"/>
      <c r="H184" s="1307"/>
      <c r="I184" s="1308"/>
      <c r="J184" s="1308"/>
      <c r="K184" s="1309"/>
      <c r="L184" s="1307"/>
      <c r="M184" s="1308"/>
      <c r="N184" s="1309"/>
      <c r="O184" s="5"/>
      <c r="P184" s="5"/>
      <c r="V184" s="36" t="s">
        <v>30</v>
      </c>
      <c r="W184" s="35"/>
      <c r="X184" s="37" t="s">
        <v>20</v>
      </c>
      <c r="Y184" s="35"/>
      <c r="Z184" s="37" t="s">
        <v>34</v>
      </c>
    </row>
    <row r="185" spans="2:26" s="4" customFormat="1" ht="30" hidden="1" customHeight="1" outlineLevel="1" x14ac:dyDescent="0.3">
      <c r="C185" s="1390" t="s">
        <v>233</v>
      </c>
      <c r="D185" s="1391"/>
      <c r="E185" s="1391"/>
      <c r="F185" s="1392"/>
      <c r="G185" s="143"/>
      <c r="H185" s="1307"/>
      <c r="I185" s="1308"/>
      <c r="J185" s="1308"/>
      <c r="K185" s="1309"/>
      <c r="L185" s="1307"/>
      <c r="M185" s="1308"/>
      <c r="N185" s="1309"/>
      <c r="O185" s="5"/>
      <c r="P185" s="5"/>
      <c r="V185" s="36" t="s">
        <v>31</v>
      </c>
      <c r="W185" s="35"/>
      <c r="Y185" s="35"/>
      <c r="Z185" s="37" t="s">
        <v>35</v>
      </c>
    </row>
    <row r="186" spans="2:26" s="4" customFormat="1" ht="46.5" hidden="1" customHeight="1" outlineLevel="1" x14ac:dyDescent="0.3">
      <c r="C186" s="1324" t="s">
        <v>136</v>
      </c>
      <c r="D186" s="1320"/>
      <c r="E186" s="1320"/>
      <c r="F186" s="1320"/>
      <c r="G186" s="1307"/>
      <c r="H186" s="1308"/>
      <c r="I186" s="1308"/>
      <c r="J186" s="1308"/>
      <c r="K186" s="1308"/>
      <c r="L186" s="1308"/>
      <c r="M186" s="1308"/>
      <c r="N186" s="1309"/>
      <c r="W186" s="35"/>
      <c r="X186" s="35"/>
      <c r="Y186" s="35"/>
      <c r="Z186" s="37" t="s">
        <v>36</v>
      </c>
    </row>
    <row r="187" spans="2:26" s="4" customFormat="1" ht="18.75" hidden="1" outlineLevel="1" x14ac:dyDescent="0.3">
      <c r="C187" s="1110" t="s">
        <v>221</v>
      </c>
      <c r="D187" s="1110"/>
      <c r="E187" s="1110"/>
      <c r="F187" s="1110"/>
      <c r="G187" s="1110"/>
      <c r="H187" s="1110"/>
      <c r="I187" s="1110"/>
      <c r="J187" s="1110"/>
      <c r="K187" s="1110"/>
      <c r="L187" s="1110"/>
      <c r="M187" s="1110"/>
      <c r="N187" s="1110"/>
      <c r="O187" s="1110"/>
      <c r="P187" s="1110"/>
      <c r="Z187" s="37" t="s">
        <v>37</v>
      </c>
    </row>
    <row r="188" spans="2:26" s="4" customFormat="1" ht="16.5" hidden="1" outlineLevel="1" x14ac:dyDescent="0.3">
      <c r="Z188" s="37" t="s">
        <v>38</v>
      </c>
    </row>
    <row r="189" spans="2:26" s="4" customFormat="1" ht="15.75" hidden="1" customHeight="1" outlineLevel="1" x14ac:dyDescent="0.3">
      <c r="C189" s="1285" t="s">
        <v>137</v>
      </c>
      <c r="D189" s="1286"/>
      <c r="E189" s="1286"/>
      <c r="F189" s="1286"/>
      <c r="G189" s="1286"/>
      <c r="H189" s="1286"/>
      <c r="I189" s="1286"/>
      <c r="J189" s="1286"/>
      <c r="K189" s="1286"/>
      <c r="L189" s="1286"/>
      <c r="M189" s="1286"/>
      <c r="N189" s="1287"/>
      <c r="Z189" s="37" t="s">
        <v>39</v>
      </c>
    </row>
    <row r="190" spans="2:26" s="4" customFormat="1" ht="31.5" hidden="1" customHeight="1" outlineLevel="1" x14ac:dyDescent="0.3">
      <c r="C190" s="1386" t="s">
        <v>139</v>
      </c>
      <c r="D190" s="1387"/>
      <c r="E190" s="1387"/>
      <c r="F190" s="1388"/>
      <c r="G190" s="1386" t="s">
        <v>158</v>
      </c>
      <c r="H190" s="1387"/>
      <c r="I190" s="1386" t="s">
        <v>159</v>
      </c>
      <c r="J190" s="1387"/>
      <c r="K190" s="1389" t="s">
        <v>23</v>
      </c>
      <c r="L190" s="1389"/>
      <c r="M190" s="1389"/>
      <c r="N190" s="1389"/>
      <c r="Z190" s="37" t="s">
        <v>41</v>
      </c>
    </row>
    <row r="191" spans="2:26" s="4" customFormat="1" ht="33" hidden="1" customHeight="1" outlineLevel="1" x14ac:dyDescent="0.25">
      <c r="C191" s="1324" t="s">
        <v>141</v>
      </c>
      <c r="D191" s="1324"/>
      <c r="E191" s="1324"/>
      <c r="F191" s="1324"/>
      <c r="G191" s="1385"/>
      <c r="H191" s="1385"/>
      <c r="I191" s="1385"/>
      <c r="J191" s="1385"/>
      <c r="K191" s="1306"/>
      <c r="L191" s="1306"/>
      <c r="M191" s="1306"/>
      <c r="N191" s="1306"/>
    </row>
    <row r="192" spans="2:26" s="4" customFormat="1" ht="33" hidden="1" customHeight="1" outlineLevel="1" x14ac:dyDescent="0.25">
      <c r="C192" s="1324" t="s">
        <v>138</v>
      </c>
      <c r="D192" s="1324"/>
      <c r="E192" s="1324"/>
      <c r="F192" s="1324"/>
      <c r="G192" s="1385"/>
      <c r="H192" s="1385"/>
      <c r="I192" s="1385"/>
      <c r="J192" s="1385"/>
      <c r="K192" s="1306"/>
      <c r="L192" s="1306"/>
      <c r="M192" s="1306"/>
      <c r="N192" s="1306"/>
    </row>
    <row r="193" spans="2:17" ht="33" hidden="1" customHeight="1" outlineLevel="1" x14ac:dyDescent="0.25">
      <c r="C193" s="1384" t="s">
        <v>140</v>
      </c>
      <c r="D193" s="1384"/>
      <c r="E193" s="1384"/>
      <c r="F193" s="1384"/>
      <c r="G193" s="1307"/>
      <c r="H193" s="1309"/>
      <c r="I193" s="1307"/>
      <c r="J193" s="1309"/>
      <c r="K193" s="1306"/>
      <c r="L193" s="1306"/>
      <c r="M193" s="1306"/>
      <c r="N193" s="1306"/>
    </row>
    <row r="194" spans="2:17" hidden="1" outlineLevel="1" x14ac:dyDescent="0.25"/>
    <row r="195" spans="2:17" ht="18" hidden="1" outlineLevel="1" x14ac:dyDescent="0.25">
      <c r="B195" s="4"/>
      <c r="C195" s="1370" t="s">
        <v>370</v>
      </c>
      <c r="D195" s="1370"/>
      <c r="E195" s="1370"/>
      <c r="F195" s="1370"/>
      <c r="G195" s="1370"/>
      <c r="H195" s="1370"/>
      <c r="I195" s="1370"/>
      <c r="J195" s="1370"/>
      <c r="K195" s="1370"/>
      <c r="L195" s="1370"/>
      <c r="M195" s="1370"/>
      <c r="N195" s="1370"/>
      <c r="O195" s="1110"/>
      <c r="P195" s="1110"/>
    </row>
    <row r="196" spans="2:17" hidden="1" outlineLevel="1" x14ac:dyDescent="0.25">
      <c r="B196" s="4"/>
      <c r="C196" s="4"/>
      <c r="D196" s="4"/>
      <c r="E196" s="4"/>
      <c r="F196" s="4"/>
      <c r="G196" s="4"/>
      <c r="H196" s="4"/>
      <c r="I196" s="4"/>
      <c r="J196" s="4"/>
      <c r="K196" s="4"/>
      <c r="L196" s="4"/>
      <c r="M196" s="4"/>
      <c r="N196" s="4"/>
      <c r="O196" s="4"/>
      <c r="P196" s="4"/>
    </row>
    <row r="197" spans="2:17" ht="15.75" hidden="1" customHeight="1" outlineLevel="1" x14ac:dyDescent="0.25">
      <c r="B197" s="4"/>
      <c r="C197" s="801" t="s">
        <v>99</v>
      </c>
      <c r="D197" s="801"/>
      <c r="E197" s="801"/>
      <c r="F197" s="801"/>
      <c r="G197" s="801"/>
      <c r="H197" s="801"/>
      <c r="I197" s="801"/>
      <c r="J197" s="801"/>
      <c r="K197" s="801"/>
      <c r="L197" s="801"/>
      <c r="M197" s="801"/>
      <c r="N197" s="801"/>
      <c r="O197" s="4"/>
      <c r="P197" s="4"/>
    </row>
    <row r="198" spans="2:17" ht="29.25" hidden="1" customHeight="1" outlineLevel="1" x14ac:dyDescent="0.25">
      <c r="B198" s="4"/>
      <c r="C198" s="1319" t="s">
        <v>100</v>
      </c>
      <c r="D198" s="1319"/>
      <c r="E198" s="1319"/>
      <c r="F198" s="1319" t="s">
        <v>91</v>
      </c>
      <c r="G198" s="1319"/>
      <c r="H198" s="1319" t="s">
        <v>45</v>
      </c>
      <c r="I198" s="1319"/>
      <c r="J198" s="1319"/>
      <c r="K198" s="1319" t="s">
        <v>46</v>
      </c>
      <c r="L198" s="1319"/>
      <c r="M198" s="1319" t="s">
        <v>101</v>
      </c>
      <c r="N198" s="1319"/>
      <c r="O198" s="4"/>
      <c r="P198" s="4"/>
    </row>
    <row r="199" spans="2:17" ht="16.5" hidden="1" outlineLevel="1" thickTop="1" thickBot="1" x14ac:dyDescent="0.3">
      <c r="B199" s="4"/>
      <c r="C199" s="1319"/>
      <c r="D199" s="1319"/>
      <c r="E199" s="1319"/>
      <c r="F199" s="1319"/>
      <c r="G199" s="1319"/>
      <c r="H199" s="148" t="s">
        <v>44</v>
      </c>
      <c r="I199" s="148" t="s">
        <v>43</v>
      </c>
      <c r="J199" s="148" t="s">
        <v>42</v>
      </c>
      <c r="K199" s="148" t="s">
        <v>47</v>
      </c>
      <c r="L199" s="148" t="s">
        <v>48</v>
      </c>
      <c r="M199" s="1319"/>
      <c r="N199" s="1319"/>
      <c r="O199" s="4"/>
      <c r="P199" s="4"/>
    </row>
    <row r="200" spans="2:17" ht="75" hidden="1" customHeight="1" outlineLevel="1" x14ac:dyDescent="0.25">
      <c r="B200" s="4"/>
      <c r="C200" s="1367" t="s">
        <v>49</v>
      </c>
      <c r="D200" s="1367"/>
      <c r="E200" s="1367"/>
      <c r="F200" s="1368"/>
      <c r="G200" s="1368"/>
      <c r="H200" s="32"/>
      <c r="I200" s="38"/>
      <c r="J200" s="38"/>
      <c r="K200" s="38"/>
      <c r="L200" s="38"/>
      <c r="M200" s="1369"/>
      <c r="N200" s="1369"/>
      <c r="O200" s="4"/>
      <c r="P200" s="4"/>
    </row>
    <row r="201" spans="2:17" ht="75" hidden="1" customHeight="1" outlineLevel="1" x14ac:dyDescent="0.25">
      <c r="B201" s="4"/>
      <c r="C201" s="1367" t="s">
        <v>50</v>
      </c>
      <c r="D201" s="1367"/>
      <c r="E201" s="1367"/>
      <c r="F201" s="1368"/>
      <c r="G201" s="1368"/>
      <c r="H201" s="32"/>
      <c r="I201" s="38"/>
      <c r="J201" s="38"/>
      <c r="K201" s="38"/>
      <c r="L201" s="38"/>
      <c r="M201" s="1369"/>
      <c r="N201" s="1369"/>
      <c r="O201" s="4"/>
      <c r="P201" s="4"/>
    </row>
    <row r="202" spans="2:17" ht="75" hidden="1" customHeight="1" outlineLevel="1" x14ac:dyDescent="0.25">
      <c r="B202" s="4"/>
      <c r="C202" s="1367" t="s">
        <v>51</v>
      </c>
      <c r="D202" s="1367"/>
      <c r="E202" s="1367"/>
      <c r="F202" s="1368"/>
      <c r="G202" s="1368"/>
      <c r="H202" s="32"/>
      <c r="I202" s="38"/>
      <c r="J202" s="38"/>
      <c r="K202" s="38"/>
      <c r="L202" s="38"/>
      <c r="M202" s="1369"/>
      <c r="N202" s="1369"/>
      <c r="O202" s="4"/>
      <c r="P202" s="4"/>
    </row>
    <row r="203" spans="2:17" ht="75" hidden="1" customHeight="1" outlineLevel="1" x14ac:dyDescent="0.25">
      <c r="B203" s="4"/>
      <c r="C203" s="1367" t="s">
        <v>142</v>
      </c>
      <c r="D203" s="1367"/>
      <c r="E203" s="1367"/>
      <c r="F203" s="1368"/>
      <c r="G203" s="1368"/>
      <c r="H203" s="32"/>
      <c r="I203" s="38"/>
      <c r="J203" s="38"/>
      <c r="K203" s="38"/>
      <c r="L203" s="38"/>
      <c r="M203" s="1369"/>
      <c r="N203" s="1369"/>
      <c r="O203" s="4"/>
      <c r="P203" s="4"/>
    </row>
    <row r="204" spans="2:17" ht="75" hidden="1" customHeight="1" outlineLevel="1" x14ac:dyDescent="0.25">
      <c r="B204" s="4"/>
      <c r="C204" s="1367" t="s">
        <v>52</v>
      </c>
      <c r="D204" s="1367"/>
      <c r="E204" s="1367"/>
      <c r="F204" s="1368"/>
      <c r="G204" s="1368"/>
      <c r="H204" s="32"/>
      <c r="I204" s="38"/>
      <c r="J204" s="38"/>
      <c r="K204" s="38"/>
      <c r="L204" s="38"/>
      <c r="M204" s="1369"/>
      <c r="N204" s="1369"/>
      <c r="O204" s="4"/>
      <c r="P204" s="4"/>
    </row>
    <row r="205" spans="2:17" hidden="1" outlineLevel="1" x14ac:dyDescent="0.25">
      <c r="B205" s="4"/>
      <c r="C205" s="50"/>
      <c r="D205" s="50"/>
      <c r="E205" s="50"/>
      <c r="F205" s="51"/>
      <c r="G205" s="51"/>
      <c r="H205" s="52"/>
      <c r="I205" s="53"/>
      <c r="J205" s="53"/>
      <c r="K205" s="53"/>
      <c r="L205" s="53"/>
      <c r="M205" s="54"/>
      <c r="N205" s="54"/>
      <c r="O205" s="4"/>
      <c r="P205" s="4"/>
    </row>
    <row r="206" spans="2:17" ht="15.75" hidden="1" outlineLevel="1" x14ac:dyDescent="0.25">
      <c r="B206" s="4"/>
      <c r="C206" s="1370" t="s">
        <v>371</v>
      </c>
      <c r="D206" s="1370"/>
      <c r="E206" s="1370"/>
      <c r="F206" s="1370"/>
      <c r="G206" s="1370"/>
      <c r="H206" s="1370"/>
      <c r="I206" s="1370"/>
      <c r="J206" s="1370"/>
      <c r="K206" s="1370"/>
      <c r="L206" s="1370"/>
      <c r="M206" s="1370"/>
      <c r="N206" s="1370"/>
      <c r="O206" s="4"/>
      <c r="P206" s="4"/>
    </row>
    <row r="207" spans="2:17" hidden="1" outlineLevel="1" x14ac:dyDescent="0.25">
      <c r="B207" s="4"/>
      <c r="C207" s="4"/>
      <c r="D207" s="4"/>
      <c r="E207" s="4"/>
      <c r="F207" s="4"/>
      <c r="G207" s="4"/>
      <c r="H207" s="4"/>
      <c r="I207" s="4"/>
      <c r="J207" s="4"/>
      <c r="K207" s="4"/>
      <c r="L207" s="4"/>
      <c r="M207" s="4"/>
      <c r="N207" s="4"/>
      <c r="O207" s="4"/>
      <c r="P207" s="4"/>
    </row>
    <row r="208" spans="2:17" ht="18" hidden="1" customHeight="1" outlineLevel="1" x14ac:dyDescent="0.25">
      <c r="B208" s="4"/>
      <c r="C208" s="1371" t="s">
        <v>372</v>
      </c>
      <c r="D208" s="1372"/>
      <c r="E208" s="1372"/>
      <c r="F208" s="1372"/>
      <c r="G208" s="1372"/>
      <c r="H208" s="1372"/>
      <c r="I208" s="1372"/>
      <c r="J208" s="1372"/>
      <c r="K208" s="1372"/>
      <c r="L208" s="1372"/>
      <c r="M208" s="1372"/>
      <c r="N208" s="1372"/>
      <c r="O208" s="1373"/>
      <c r="P208" s="4"/>
      <c r="Q208" s="4"/>
    </row>
    <row r="209" spans="2:19" ht="48" hidden="1" customHeight="1" outlineLevel="1" x14ac:dyDescent="0.25">
      <c r="B209" s="4"/>
      <c r="C209" s="1374" t="s">
        <v>174</v>
      </c>
      <c r="D209" s="1374"/>
      <c r="E209" s="1375" t="s">
        <v>175</v>
      </c>
      <c r="F209" s="1376"/>
      <c r="G209" s="1377"/>
      <c r="H209" s="1378" t="s">
        <v>176</v>
      </c>
      <c r="I209" s="1379"/>
      <c r="J209" s="1379"/>
      <c r="K209" s="1379"/>
      <c r="L209" s="1379"/>
      <c r="M209" s="1379"/>
      <c r="N209" s="1379"/>
      <c r="O209" s="1380"/>
    </row>
    <row r="210" spans="2:19" ht="16.5" hidden="1" outlineLevel="1" thickTop="1" thickBot="1" x14ac:dyDescent="0.3">
      <c r="B210" s="4"/>
      <c r="C210" s="1374"/>
      <c r="D210" s="1374"/>
      <c r="E210" s="151" t="s">
        <v>44</v>
      </c>
      <c r="F210" s="151" t="s">
        <v>43</v>
      </c>
      <c r="G210" s="151" t="s">
        <v>42</v>
      </c>
      <c r="H210" s="1381"/>
      <c r="I210" s="1382"/>
      <c r="J210" s="1382"/>
      <c r="K210" s="1382"/>
      <c r="L210" s="1382"/>
      <c r="M210" s="1382"/>
      <c r="N210" s="1382"/>
      <c r="O210" s="1383"/>
    </row>
    <row r="211" spans="2:19" ht="34.5" hidden="1" customHeight="1" outlineLevel="1" x14ac:dyDescent="0.25">
      <c r="B211" s="4"/>
      <c r="C211" s="1319" t="s">
        <v>48</v>
      </c>
      <c r="D211" s="74"/>
      <c r="E211" s="32"/>
      <c r="F211" s="75"/>
      <c r="G211" s="75"/>
      <c r="H211" s="1360"/>
      <c r="I211" s="1361"/>
      <c r="J211" s="1361"/>
      <c r="K211" s="1361"/>
      <c r="L211" s="1361"/>
      <c r="M211" s="1361"/>
      <c r="N211" s="1361"/>
      <c r="O211" s="1362"/>
    </row>
    <row r="212" spans="2:19" ht="34.5" hidden="1" customHeight="1" outlineLevel="1" x14ac:dyDescent="0.25">
      <c r="B212" s="4"/>
      <c r="C212" s="1319"/>
      <c r="D212" s="74"/>
      <c r="E212" s="32"/>
      <c r="F212" s="75"/>
      <c r="G212" s="75"/>
      <c r="H212" s="1360"/>
      <c r="I212" s="1361"/>
      <c r="J212" s="1361"/>
      <c r="K212" s="1361"/>
      <c r="L212" s="1361"/>
      <c r="M212" s="1361"/>
      <c r="N212" s="1361"/>
      <c r="O212" s="1362"/>
    </row>
    <row r="213" spans="2:19" ht="34.5" hidden="1" customHeight="1" outlineLevel="1" x14ac:dyDescent="0.25">
      <c r="B213" s="4"/>
      <c r="C213" s="1319"/>
      <c r="D213" s="148"/>
      <c r="E213" s="32"/>
      <c r="F213" s="75"/>
      <c r="G213" s="75"/>
      <c r="H213" s="1360"/>
      <c r="I213" s="1361"/>
      <c r="J213" s="1361"/>
      <c r="K213" s="1361"/>
      <c r="L213" s="1361"/>
      <c r="M213" s="1361"/>
      <c r="N213" s="1361"/>
      <c r="O213" s="1362"/>
    </row>
    <row r="214" spans="2:19" ht="34.5" hidden="1" customHeight="1" outlineLevel="1" x14ac:dyDescent="0.25">
      <c r="B214" s="4"/>
      <c r="C214" s="1319" t="s">
        <v>118</v>
      </c>
      <c r="D214" s="148"/>
      <c r="E214" s="32"/>
      <c r="F214" s="38"/>
      <c r="G214" s="75"/>
      <c r="H214" s="1360"/>
      <c r="I214" s="1361"/>
      <c r="J214" s="1361"/>
      <c r="K214" s="1361"/>
      <c r="L214" s="1361"/>
      <c r="M214" s="1361"/>
      <c r="N214" s="1361"/>
      <c r="O214" s="1362"/>
    </row>
    <row r="215" spans="2:19" ht="34.5" hidden="1" customHeight="1" outlineLevel="1" x14ac:dyDescent="0.25">
      <c r="B215" s="4"/>
      <c r="C215" s="1319"/>
      <c r="D215" s="148"/>
      <c r="E215" s="32"/>
      <c r="F215" s="38"/>
      <c r="G215" s="75"/>
      <c r="H215" s="1360"/>
      <c r="I215" s="1361"/>
      <c r="J215" s="1361"/>
      <c r="K215" s="1361"/>
      <c r="L215" s="1361"/>
      <c r="M215" s="1361"/>
      <c r="N215" s="1361"/>
      <c r="O215" s="1362"/>
    </row>
    <row r="216" spans="2:19" ht="34.5" hidden="1" customHeight="1" outlineLevel="1" x14ac:dyDescent="0.25">
      <c r="B216" s="4"/>
      <c r="C216" s="1319"/>
      <c r="D216" s="148"/>
      <c r="E216" s="32"/>
      <c r="F216" s="38"/>
      <c r="G216" s="75"/>
      <c r="H216" s="1360"/>
      <c r="I216" s="1361"/>
      <c r="J216" s="1361"/>
      <c r="K216" s="1361"/>
      <c r="L216" s="1361"/>
      <c r="M216" s="1361"/>
      <c r="N216" s="1361"/>
      <c r="O216" s="1362"/>
    </row>
    <row r="217" spans="2:19" ht="34.5" hidden="1" customHeight="1" outlineLevel="1" x14ac:dyDescent="0.25">
      <c r="B217" s="4"/>
      <c r="C217" s="1319" t="s">
        <v>47</v>
      </c>
      <c r="D217" s="148"/>
      <c r="E217" s="32"/>
      <c r="F217" s="38"/>
      <c r="G217" s="38"/>
      <c r="H217" s="1360"/>
      <c r="I217" s="1361"/>
      <c r="J217" s="1361"/>
      <c r="K217" s="1361"/>
      <c r="L217" s="1361"/>
      <c r="M217" s="1361"/>
      <c r="N217" s="1361"/>
      <c r="O217" s="1362"/>
    </row>
    <row r="218" spans="2:19" s="4" customFormat="1" ht="34.5" hidden="1" customHeight="1" outlineLevel="1" x14ac:dyDescent="0.25">
      <c r="C218" s="1319"/>
      <c r="D218" s="74"/>
      <c r="E218" s="32"/>
      <c r="F218" s="38"/>
      <c r="G218" s="38"/>
      <c r="H218" s="1360"/>
      <c r="I218" s="1361"/>
      <c r="J218" s="1361"/>
      <c r="K218" s="1361"/>
      <c r="L218" s="1361"/>
      <c r="M218" s="1361"/>
      <c r="N218" s="1361"/>
      <c r="O218" s="1362"/>
    </row>
    <row r="219" spans="2:19" ht="34.5" hidden="1" customHeight="1" outlineLevel="1" x14ac:dyDescent="0.25">
      <c r="B219" s="4"/>
      <c r="C219" s="1319"/>
      <c r="D219" s="74"/>
      <c r="E219" s="32"/>
      <c r="F219" s="38"/>
      <c r="G219" s="38"/>
      <c r="H219" s="1360"/>
      <c r="I219" s="1361"/>
      <c r="J219" s="1361"/>
      <c r="K219" s="1361"/>
      <c r="L219" s="1361"/>
      <c r="M219" s="1361"/>
      <c r="N219" s="1361"/>
      <c r="O219" s="1362"/>
    </row>
    <row r="220" spans="2:19" s="4" customFormat="1" collapsed="1" x14ac:dyDescent="0.25">
      <c r="D220" s="48"/>
      <c r="E220" s="13"/>
      <c r="F220" s="13"/>
      <c r="G220" s="13"/>
      <c r="H220" s="13"/>
      <c r="I220" s="13"/>
      <c r="J220" s="13"/>
      <c r="K220" s="13"/>
      <c r="L220" s="13"/>
      <c r="M220" s="13"/>
      <c r="N220" s="13"/>
      <c r="O220" s="13"/>
      <c r="P220" s="13"/>
      <c r="Q220" s="13"/>
      <c r="R220" s="13"/>
      <c r="S220" s="13"/>
    </row>
  </sheetData>
  <mergeCells count="321">
    <mergeCell ref="D14:P14"/>
    <mergeCell ref="B17:P17"/>
    <mergeCell ref="B21:P21"/>
    <mergeCell ref="G23:N23"/>
    <mergeCell ref="B24:P24"/>
    <mergeCell ref="B26:P26"/>
    <mergeCell ref="G32:N32"/>
    <mergeCell ref="G33:N33"/>
    <mergeCell ref="E34:E35"/>
    <mergeCell ref="G34:N34"/>
    <mergeCell ref="G35:N35"/>
    <mergeCell ref="E36:E37"/>
    <mergeCell ref="G36:N36"/>
    <mergeCell ref="G37:N37"/>
    <mergeCell ref="C27:N27"/>
    <mergeCell ref="C28:E28"/>
    <mergeCell ref="F28:N28"/>
    <mergeCell ref="C29:D29"/>
    <mergeCell ref="F29:N29"/>
    <mergeCell ref="C30:D43"/>
    <mergeCell ref="E30:E31"/>
    <mergeCell ref="G30:N30"/>
    <mergeCell ref="G31:N31"/>
    <mergeCell ref="E32:E33"/>
    <mergeCell ref="E42:E43"/>
    <mergeCell ref="G42:N42"/>
    <mergeCell ref="G43:N43"/>
    <mergeCell ref="C45:N45"/>
    <mergeCell ref="C47:N47"/>
    <mergeCell ref="C48:F48"/>
    <mergeCell ref="H48:K48"/>
    <mergeCell ref="L48:N48"/>
    <mergeCell ref="E38:E39"/>
    <mergeCell ref="G38:N38"/>
    <mergeCell ref="G39:N39"/>
    <mergeCell ref="E40:E41"/>
    <mergeCell ref="G40:N40"/>
    <mergeCell ref="G41:N41"/>
    <mergeCell ref="O53:P53"/>
    <mergeCell ref="C55:N55"/>
    <mergeCell ref="C56:F56"/>
    <mergeCell ref="G56:H56"/>
    <mergeCell ref="I56:J56"/>
    <mergeCell ref="K56:N56"/>
    <mergeCell ref="C49:F49"/>
    <mergeCell ref="H49:K49"/>
    <mergeCell ref="L49:N49"/>
    <mergeCell ref="C50:F50"/>
    <mergeCell ref="H50:K50"/>
    <mergeCell ref="L50:N50"/>
    <mergeCell ref="C57:F57"/>
    <mergeCell ref="G57:H57"/>
    <mergeCell ref="I57:J57"/>
    <mergeCell ref="K57:N57"/>
    <mergeCell ref="C58:F58"/>
    <mergeCell ref="G58:H58"/>
    <mergeCell ref="I58:J58"/>
    <mergeCell ref="K58:N58"/>
    <mergeCell ref="C51:F51"/>
    <mergeCell ref="C53:N53"/>
    <mergeCell ref="C62:N62"/>
    <mergeCell ref="O62:P62"/>
    <mergeCell ref="C64:N64"/>
    <mergeCell ref="C65:E66"/>
    <mergeCell ref="F65:G66"/>
    <mergeCell ref="H65:J65"/>
    <mergeCell ref="K65:L65"/>
    <mergeCell ref="M65:N66"/>
    <mergeCell ref="G59:H59"/>
    <mergeCell ref="I59:J59"/>
    <mergeCell ref="K59:N59"/>
    <mergeCell ref="G60:H60"/>
    <mergeCell ref="I60:J60"/>
    <mergeCell ref="K60:N60"/>
    <mergeCell ref="C59:F60"/>
    <mergeCell ref="C69:E69"/>
    <mergeCell ref="F69:G69"/>
    <mergeCell ref="M69:N69"/>
    <mergeCell ref="C70:E70"/>
    <mergeCell ref="F70:G70"/>
    <mergeCell ref="M70:N70"/>
    <mergeCell ref="C67:E67"/>
    <mergeCell ref="F67:G67"/>
    <mergeCell ref="M67:N67"/>
    <mergeCell ref="C68:E68"/>
    <mergeCell ref="F68:G68"/>
    <mergeCell ref="M68:N68"/>
    <mergeCell ref="C78:C80"/>
    <mergeCell ref="H78:O78"/>
    <mergeCell ref="H79:O79"/>
    <mergeCell ref="H80:O80"/>
    <mergeCell ref="C81:C83"/>
    <mergeCell ref="H83:O83"/>
    <mergeCell ref="H81:O82"/>
    <mergeCell ref="C71:E71"/>
    <mergeCell ref="F71:G71"/>
    <mergeCell ref="M71:N71"/>
    <mergeCell ref="C73:N73"/>
    <mergeCell ref="C75:O75"/>
    <mergeCell ref="C76:D77"/>
    <mergeCell ref="E76:G76"/>
    <mergeCell ref="H76:O77"/>
    <mergeCell ref="D81:D82"/>
    <mergeCell ref="E81:E82"/>
    <mergeCell ref="F81:F82"/>
    <mergeCell ref="G81:G82"/>
    <mergeCell ref="B92:P92"/>
    <mergeCell ref="B94:P94"/>
    <mergeCell ref="C95:N95"/>
    <mergeCell ref="C96:E96"/>
    <mergeCell ref="F96:N96"/>
    <mergeCell ref="C97:D97"/>
    <mergeCell ref="F97:N97"/>
    <mergeCell ref="C84:C86"/>
    <mergeCell ref="H84:O84"/>
    <mergeCell ref="H85:O85"/>
    <mergeCell ref="H86:O86"/>
    <mergeCell ref="B89:P89"/>
    <mergeCell ref="G91:N91"/>
    <mergeCell ref="E104:E105"/>
    <mergeCell ref="G104:N104"/>
    <mergeCell ref="G105:N105"/>
    <mergeCell ref="E106:E107"/>
    <mergeCell ref="G106:N106"/>
    <mergeCell ref="G107:N107"/>
    <mergeCell ref="C98:D111"/>
    <mergeCell ref="E98:E99"/>
    <mergeCell ref="G98:N98"/>
    <mergeCell ref="G99:N99"/>
    <mergeCell ref="E100:E101"/>
    <mergeCell ref="G100:N100"/>
    <mergeCell ref="G101:N101"/>
    <mergeCell ref="E102:E103"/>
    <mergeCell ref="G102:N102"/>
    <mergeCell ref="G103:N103"/>
    <mergeCell ref="C113:N113"/>
    <mergeCell ref="C115:N115"/>
    <mergeCell ref="C116:F116"/>
    <mergeCell ref="H116:K116"/>
    <mergeCell ref="L116:N116"/>
    <mergeCell ref="C117:F117"/>
    <mergeCell ref="H117:K117"/>
    <mergeCell ref="L117:N117"/>
    <mergeCell ref="E108:E109"/>
    <mergeCell ref="G108:N108"/>
    <mergeCell ref="G109:N109"/>
    <mergeCell ref="E110:E111"/>
    <mergeCell ref="G110:N110"/>
    <mergeCell ref="G111:N111"/>
    <mergeCell ref="O120:P120"/>
    <mergeCell ref="C122:N122"/>
    <mergeCell ref="C123:F123"/>
    <mergeCell ref="G123:H123"/>
    <mergeCell ref="I123:J123"/>
    <mergeCell ref="K123:N123"/>
    <mergeCell ref="C118:F118"/>
    <mergeCell ref="H118:K118"/>
    <mergeCell ref="L118:N118"/>
    <mergeCell ref="C119:F119"/>
    <mergeCell ref="G119:N119"/>
    <mergeCell ref="C120:N120"/>
    <mergeCell ref="C126:F126"/>
    <mergeCell ref="G126:H126"/>
    <mergeCell ref="I126:J126"/>
    <mergeCell ref="K126:N126"/>
    <mergeCell ref="C128:N128"/>
    <mergeCell ref="O128:P128"/>
    <mergeCell ref="C124:F124"/>
    <mergeCell ref="G124:H124"/>
    <mergeCell ref="I124:J124"/>
    <mergeCell ref="K124:N124"/>
    <mergeCell ref="C125:F125"/>
    <mergeCell ref="G125:H125"/>
    <mergeCell ref="I125:J125"/>
    <mergeCell ref="K125:N125"/>
    <mergeCell ref="C133:E133"/>
    <mergeCell ref="F133:G133"/>
    <mergeCell ref="M133:N133"/>
    <mergeCell ref="C134:E134"/>
    <mergeCell ref="F134:G134"/>
    <mergeCell ref="M134:N134"/>
    <mergeCell ref="C130:N130"/>
    <mergeCell ref="C131:E132"/>
    <mergeCell ref="F131:G132"/>
    <mergeCell ref="H131:J131"/>
    <mergeCell ref="K131:L131"/>
    <mergeCell ref="M131:N132"/>
    <mergeCell ref="C142:D143"/>
    <mergeCell ref="E142:G142"/>
    <mergeCell ref="H142:O143"/>
    <mergeCell ref="C135:E135"/>
    <mergeCell ref="F135:G135"/>
    <mergeCell ref="M135:N135"/>
    <mergeCell ref="C136:E136"/>
    <mergeCell ref="F136:G136"/>
    <mergeCell ref="M136:N136"/>
    <mergeCell ref="C137:E137"/>
    <mergeCell ref="F137:G137"/>
    <mergeCell ref="M137:N137"/>
    <mergeCell ref="C139:N139"/>
    <mergeCell ref="C141:O141"/>
    <mergeCell ref="B159:P159"/>
    <mergeCell ref="B161:P161"/>
    <mergeCell ref="C162:N162"/>
    <mergeCell ref="C163:E163"/>
    <mergeCell ref="F163:N163"/>
    <mergeCell ref="C164:D164"/>
    <mergeCell ref="F164:N164"/>
    <mergeCell ref="C150:C152"/>
    <mergeCell ref="H150:O150"/>
    <mergeCell ref="H151:O151"/>
    <mergeCell ref="H152:O152"/>
    <mergeCell ref="B156:P156"/>
    <mergeCell ref="G158:N158"/>
    <mergeCell ref="E171:E172"/>
    <mergeCell ref="G171:N171"/>
    <mergeCell ref="G172:N172"/>
    <mergeCell ref="E173:E174"/>
    <mergeCell ref="G173:N173"/>
    <mergeCell ref="G174:N174"/>
    <mergeCell ref="C165:D178"/>
    <mergeCell ref="E165:E166"/>
    <mergeCell ref="G165:N165"/>
    <mergeCell ref="G166:N166"/>
    <mergeCell ref="E167:E168"/>
    <mergeCell ref="G167:N167"/>
    <mergeCell ref="G168:N168"/>
    <mergeCell ref="E169:E170"/>
    <mergeCell ref="G169:N169"/>
    <mergeCell ref="G170:N170"/>
    <mergeCell ref="C180:N180"/>
    <mergeCell ref="C182:N182"/>
    <mergeCell ref="C183:F183"/>
    <mergeCell ref="H183:K183"/>
    <mergeCell ref="L183:N183"/>
    <mergeCell ref="C184:F184"/>
    <mergeCell ref="H184:K184"/>
    <mergeCell ref="L184:N184"/>
    <mergeCell ref="E175:E176"/>
    <mergeCell ref="G175:N175"/>
    <mergeCell ref="G176:N176"/>
    <mergeCell ref="E177:E178"/>
    <mergeCell ref="G177:N177"/>
    <mergeCell ref="G178:N178"/>
    <mergeCell ref="O187:P187"/>
    <mergeCell ref="C189:N189"/>
    <mergeCell ref="C190:F190"/>
    <mergeCell ref="G190:H190"/>
    <mergeCell ref="I190:J190"/>
    <mergeCell ref="K190:N190"/>
    <mergeCell ref="C185:F185"/>
    <mergeCell ref="H185:K185"/>
    <mergeCell ref="L185:N185"/>
    <mergeCell ref="C186:F186"/>
    <mergeCell ref="G186:N186"/>
    <mergeCell ref="C187:N187"/>
    <mergeCell ref="O195:P195"/>
    <mergeCell ref="C191:F191"/>
    <mergeCell ref="G191:H191"/>
    <mergeCell ref="I191:J191"/>
    <mergeCell ref="K191:N191"/>
    <mergeCell ref="C192:F192"/>
    <mergeCell ref="G192:H192"/>
    <mergeCell ref="I192:J192"/>
    <mergeCell ref="K192:N192"/>
    <mergeCell ref="C197:N197"/>
    <mergeCell ref="C198:E199"/>
    <mergeCell ref="F198:G199"/>
    <mergeCell ref="H198:J198"/>
    <mergeCell ref="K198:L198"/>
    <mergeCell ref="M198:N199"/>
    <mergeCell ref="C193:F193"/>
    <mergeCell ref="G193:H193"/>
    <mergeCell ref="I193:J193"/>
    <mergeCell ref="K193:N193"/>
    <mergeCell ref="C195:N195"/>
    <mergeCell ref="M202:N202"/>
    <mergeCell ref="C203:E203"/>
    <mergeCell ref="F203:G203"/>
    <mergeCell ref="M203:N203"/>
    <mergeCell ref="C200:E200"/>
    <mergeCell ref="F200:G200"/>
    <mergeCell ref="M200:N200"/>
    <mergeCell ref="C201:E201"/>
    <mergeCell ref="F201:G201"/>
    <mergeCell ref="M201:N201"/>
    <mergeCell ref="C217:C219"/>
    <mergeCell ref="H217:O217"/>
    <mergeCell ref="H218:O218"/>
    <mergeCell ref="H219:O219"/>
    <mergeCell ref="B1:P1"/>
    <mergeCell ref="G51:N51"/>
    <mergeCell ref="C211:C213"/>
    <mergeCell ref="H211:O211"/>
    <mergeCell ref="H212:O212"/>
    <mergeCell ref="H213:O213"/>
    <mergeCell ref="C214:C216"/>
    <mergeCell ref="H214:O214"/>
    <mergeCell ref="H215:O215"/>
    <mergeCell ref="H216:O216"/>
    <mergeCell ref="C204:E204"/>
    <mergeCell ref="F204:G204"/>
    <mergeCell ref="M204:N204"/>
    <mergeCell ref="C206:N206"/>
    <mergeCell ref="C208:O208"/>
    <mergeCell ref="C209:D210"/>
    <mergeCell ref="E209:G209"/>
    <mergeCell ref="H209:O210"/>
    <mergeCell ref="C202:E202"/>
    <mergeCell ref="F202:G202"/>
    <mergeCell ref="F147:F148"/>
    <mergeCell ref="G147:G148"/>
    <mergeCell ref="H147:O148"/>
    <mergeCell ref="C144:C146"/>
    <mergeCell ref="H144:O144"/>
    <mergeCell ref="H145:O145"/>
    <mergeCell ref="H146:O146"/>
    <mergeCell ref="C147:C149"/>
    <mergeCell ref="H149:O149"/>
    <mergeCell ref="D147:D148"/>
    <mergeCell ref="E147:E148"/>
  </mergeCells>
  <dataValidations disablePrompts="1" count="2">
    <dataValidation type="list" allowBlank="1" showInputMessage="1" showErrorMessage="1" sqref="G185 G118 G50">
      <formula1>$V$9:$V$10</formula1>
    </dataValidation>
    <dataValidation type="list" allowBlank="1" showInputMessage="1" showErrorMessage="1" sqref="G184 G117 G49">
      <formula1>$X$9:$X$11</formula1>
    </dataValidation>
  </dataValidations>
  <pageMargins left="0.7" right="0.7" top="0.75" bottom="0.75" header="0.3" footer="0.3"/>
  <pageSetup scale="46" orientation="portrait" r:id="rId1"/>
  <rowBreaks count="2" manualBreakCount="2">
    <brk id="44" max="16" man="1"/>
    <brk id="72" max="16" man="1"/>
  </rowBreaks>
  <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tabColor theme="3" tint="0.59999389629810485"/>
  </sheetPr>
  <dimension ref="B1:AA478"/>
  <sheetViews>
    <sheetView view="pageBreakPreview" topLeftCell="C38" zoomScale="90" zoomScaleNormal="90" zoomScaleSheetLayoutView="90" workbookViewId="0">
      <selection activeCell="H38" sqref="H38:I38"/>
    </sheetView>
  </sheetViews>
  <sheetFormatPr baseColWidth="10" defaultColWidth="11.42578125" defaultRowHeight="15" outlineLevelRow="1" x14ac:dyDescent="0.25"/>
  <cols>
    <col min="1" max="1" width="5.140625" style="1" customWidth="1"/>
    <col min="2" max="2" width="12" style="1" customWidth="1"/>
    <col min="3" max="3" width="12.5703125" style="1" customWidth="1"/>
    <col min="4" max="4" width="21.42578125" style="1" customWidth="1"/>
    <col min="5" max="5" width="11.28515625" style="1" customWidth="1"/>
    <col min="6" max="6" width="13.85546875" style="1" customWidth="1"/>
    <col min="7" max="8" width="14.140625" style="1" customWidth="1"/>
    <col min="9" max="9" width="13.28515625" style="1" customWidth="1"/>
    <col min="10" max="10" width="13.7109375" style="1" customWidth="1"/>
    <col min="11" max="11" width="16.85546875" style="1" customWidth="1"/>
    <col min="12" max="12" width="15.140625" style="1" customWidth="1"/>
    <col min="13" max="13" width="12.28515625" style="1" customWidth="1"/>
    <col min="14" max="14" width="23.28515625" style="1" customWidth="1"/>
    <col min="15" max="15" width="13.140625" style="1" customWidth="1"/>
    <col min="16" max="16" width="12.28515625" style="1" customWidth="1"/>
    <col min="17" max="21" width="9.85546875" style="1" customWidth="1"/>
    <col min="22" max="26" width="11.42578125" style="1"/>
    <col min="27" max="27" width="29" style="1" customWidth="1"/>
    <col min="28" max="16384" width="11.42578125" style="1"/>
  </cols>
  <sheetData>
    <row r="1" spans="2:18" s="165" customFormat="1" ht="30" x14ac:dyDescent="0.4">
      <c r="B1" s="1252" t="s">
        <v>560</v>
      </c>
      <c r="C1" s="1252"/>
      <c r="D1" s="1252"/>
      <c r="E1" s="1252"/>
      <c r="F1" s="1252"/>
      <c r="G1" s="1252"/>
      <c r="H1" s="1252"/>
      <c r="I1" s="1252"/>
      <c r="J1" s="1252"/>
      <c r="K1" s="1252"/>
      <c r="L1" s="1252"/>
      <c r="M1" s="1252"/>
      <c r="N1" s="1252"/>
      <c r="O1" s="1252"/>
      <c r="P1" s="1252"/>
    </row>
    <row r="2" spans="2:18" ht="15.75" thickBot="1" x14ac:dyDescent="0.3"/>
    <row r="3" spans="2:18" ht="15.75" thickTop="1" x14ac:dyDescent="0.25">
      <c r="B3" s="21"/>
      <c r="C3" s="22"/>
      <c r="D3" s="22"/>
      <c r="E3" s="22"/>
      <c r="F3" s="22"/>
      <c r="G3" s="22"/>
      <c r="H3" s="22"/>
      <c r="I3" s="22"/>
      <c r="J3" s="22"/>
      <c r="K3" s="22"/>
      <c r="L3" s="22"/>
      <c r="M3" s="22"/>
      <c r="N3" s="22"/>
      <c r="O3" s="22"/>
      <c r="P3" s="22"/>
      <c r="Q3" s="22"/>
      <c r="R3" s="23"/>
    </row>
    <row r="4" spans="2:18" s="2" customFormat="1" x14ac:dyDescent="0.25">
      <c r="B4" s="24"/>
      <c r="R4" s="25"/>
    </row>
    <row r="5" spans="2:18" s="2" customFormat="1" x14ac:dyDescent="0.25">
      <c r="B5" s="24"/>
      <c r="R5" s="25"/>
    </row>
    <row r="6" spans="2:18" s="2" customFormat="1" x14ac:dyDescent="0.25">
      <c r="B6" s="24"/>
      <c r="H6" s="3"/>
      <c r="R6" s="25"/>
    </row>
    <row r="7" spans="2:18" s="2" customFormat="1" x14ac:dyDescent="0.25">
      <c r="B7" s="24"/>
      <c r="R7" s="25"/>
    </row>
    <row r="8" spans="2:18" s="2" customFormat="1" x14ac:dyDescent="0.25">
      <c r="B8" s="24"/>
      <c r="R8" s="25"/>
    </row>
    <row r="9" spans="2:18" s="2" customFormat="1" x14ac:dyDescent="0.25">
      <c r="B9" s="24"/>
      <c r="R9" s="25"/>
    </row>
    <row r="10" spans="2:18" s="2" customFormat="1" x14ac:dyDescent="0.25">
      <c r="B10" s="24"/>
      <c r="R10" s="25"/>
    </row>
    <row r="11" spans="2:18" s="2" customFormat="1" x14ac:dyDescent="0.25">
      <c r="B11" s="24"/>
      <c r="R11" s="25"/>
    </row>
    <row r="12" spans="2:18" s="2" customFormat="1" x14ac:dyDescent="0.25">
      <c r="B12" s="24"/>
      <c r="R12" s="25"/>
    </row>
    <row r="13" spans="2:18" s="2" customFormat="1" x14ac:dyDescent="0.25">
      <c r="B13" s="24"/>
      <c r="R13" s="25"/>
    </row>
    <row r="14" spans="2:18" s="2" customFormat="1" x14ac:dyDescent="0.25">
      <c r="B14" s="24"/>
      <c r="D14" s="1260"/>
      <c r="E14" s="1260"/>
      <c r="F14" s="1260"/>
      <c r="G14" s="1260"/>
      <c r="H14" s="1260"/>
      <c r="I14" s="1260"/>
      <c r="J14" s="1260"/>
      <c r="K14" s="1260"/>
      <c r="L14" s="1260"/>
      <c r="M14" s="1260"/>
      <c r="N14" s="1260"/>
      <c r="O14" s="1260"/>
      <c r="P14" s="1260"/>
      <c r="Q14" s="1260"/>
      <c r="R14" s="1328"/>
    </row>
    <row r="15" spans="2:18" ht="15.75" thickBot="1" x14ac:dyDescent="0.3">
      <c r="B15" s="26"/>
      <c r="C15" s="27"/>
      <c r="D15" s="27"/>
      <c r="E15" s="27"/>
      <c r="F15" s="27"/>
      <c r="G15" s="27"/>
      <c r="H15" s="27"/>
      <c r="I15" s="27"/>
      <c r="J15" s="27"/>
      <c r="K15" s="27"/>
      <c r="L15" s="27"/>
      <c r="M15" s="27"/>
      <c r="N15" s="27"/>
      <c r="O15" s="27"/>
      <c r="P15" s="27"/>
      <c r="Q15" s="27"/>
      <c r="R15" s="28"/>
    </row>
    <row r="16" spans="2:18" s="55" customFormat="1" ht="17.25" thickTop="1" thickBot="1" x14ac:dyDescent="0.3">
      <c r="D16" s="56"/>
      <c r="E16" s="49"/>
      <c r="F16" s="57"/>
      <c r="G16" s="57"/>
      <c r="H16" s="57"/>
      <c r="I16" s="57"/>
      <c r="J16" s="57"/>
      <c r="K16" s="57"/>
      <c r="L16" s="57"/>
      <c r="M16" s="57"/>
      <c r="N16" s="57"/>
      <c r="O16" s="57"/>
      <c r="P16" s="57"/>
      <c r="Q16" s="57"/>
      <c r="R16" s="57"/>
    </row>
    <row r="17" spans="2:23" s="55" customFormat="1" ht="57" customHeight="1" thickTop="1" thickBot="1" x14ac:dyDescent="0.3">
      <c r="B17" s="1428" t="s">
        <v>373</v>
      </c>
      <c r="C17" s="1429"/>
      <c r="D17" s="1429"/>
      <c r="E17" s="1429"/>
      <c r="F17" s="1429"/>
      <c r="G17" s="1429"/>
      <c r="H17" s="1429"/>
      <c r="I17" s="1429"/>
      <c r="J17" s="1429"/>
      <c r="K17" s="1429"/>
      <c r="L17" s="1429"/>
      <c r="M17" s="1429"/>
      <c r="N17" s="1429"/>
      <c r="O17" s="1429"/>
      <c r="P17" s="1429"/>
      <c r="Q17" s="1429"/>
      <c r="R17" s="1430"/>
    </row>
    <row r="18" spans="2:23" s="55" customFormat="1" ht="21.75" thickTop="1" x14ac:dyDescent="0.25">
      <c r="B18" s="166"/>
      <c r="C18" s="166"/>
      <c r="D18" s="166"/>
      <c r="E18" s="166"/>
      <c r="F18" s="166"/>
      <c r="G18" s="166"/>
      <c r="H18" s="166"/>
      <c r="I18" s="166"/>
      <c r="J18" s="166"/>
      <c r="K18" s="166"/>
      <c r="L18" s="166"/>
      <c r="M18" s="166"/>
      <c r="N18" s="166"/>
      <c r="O18" s="166"/>
      <c r="P18" s="166"/>
      <c r="Q18" s="166"/>
      <c r="R18" s="166"/>
    </row>
    <row r="19" spans="2:23" s="55" customFormat="1" ht="21" x14ac:dyDescent="0.25">
      <c r="B19" s="166"/>
      <c r="C19" s="166"/>
      <c r="D19" s="166"/>
      <c r="E19" s="166"/>
      <c r="F19" s="166"/>
      <c r="G19" s="166"/>
      <c r="H19" s="166"/>
      <c r="I19" s="166"/>
      <c r="J19" s="166"/>
      <c r="K19" s="166"/>
      <c r="L19" s="166"/>
      <c r="M19" s="166"/>
      <c r="N19" s="166"/>
      <c r="O19" s="166"/>
      <c r="P19" s="166"/>
      <c r="Q19" s="166"/>
      <c r="R19" s="166"/>
    </row>
    <row r="20" spans="2:23" s="55" customFormat="1" ht="16.5" thickBot="1" x14ac:dyDescent="0.3">
      <c r="D20" s="56"/>
      <c r="E20" s="57"/>
      <c r="F20" s="57"/>
      <c r="G20" s="57"/>
      <c r="H20" s="57"/>
      <c r="I20" s="57"/>
      <c r="J20" s="57"/>
      <c r="K20" s="57"/>
      <c r="L20" s="57"/>
      <c r="M20" s="57"/>
      <c r="N20" s="57"/>
      <c r="O20" s="57"/>
      <c r="P20" s="57"/>
      <c r="Q20" s="57"/>
      <c r="R20" s="57"/>
    </row>
    <row r="21" spans="2:23" s="4" customFormat="1" ht="19.5" thickTop="1" thickBot="1" x14ac:dyDescent="0.3">
      <c r="B21" s="1402" t="s">
        <v>561</v>
      </c>
      <c r="C21" s="1403"/>
      <c r="D21" s="1403"/>
      <c r="E21" s="1403"/>
      <c r="F21" s="1403"/>
      <c r="G21" s="1403"/>
      <c r="H21" s="1403"/>
      <c r="I21" s="1403"/>
      <c r="J21" s="1403"/>
      <c r="K21" s="1403"/>
      <c r="L21" s="1403"/>
      <c r="M21" s="1403"/>
      <c r="N21" s="1403"/>
      <c r="O21" s="1403"/>
      <c r="P21" s="1404"/>
    </row>
    <row r="22" spans="2:23" s="4" customFormat="1" ht="19.5" thickTop="1" thickBot="1" x14ac:dyDescent="0.3">
      <c r="B22" s="1402" t="s">
        <v>562</v>
      </c>
      <c r="C22" s="1403"/>
      <c r="D22" s="1403"/>
      <c r="E22" s="1403"/>
      <c r="F22" s="1403"/>
      <c r="G22" s="1403"/>
      <c r="H22" s="1403"/>
      <c r="I22" s="1403"/>
      <c r="J22" s="1403"/>
      <c r="K22" s="1403"/>
      <c r="L22" s="1403"/>
      <c r="M22" s="1403"/>
      <c r="N22" s="1403"/>
      <c r="O22" s="1403"/>
      <c r="P22" s="1404"/>
    </row>
    <row r="23" spans="2:23" s="4" customFormat="1" ht="19.5" thickTop="1" thickBot="1" x14ac:dyDescent="0.3">
      <c r="B23" s="1402" t="s">
        <v>563</v>
      </c>
      <c r="C23" s="1403"/>
      <c r="D23" s="1403"/>
      <c r="E23" s="1403"/>
      <c r="F23" s="1403"/>
      <c r="G23" s="1403"/>
      <c r="H23" s="1403"/>
      <c r="I23" s="1403"/>
      <c r="J23" s="1403"/>
      <c r="K23" s="1403"/>
      <c r="L23" s="1403"/>
      <c r="M23" s="1403"/>
      <c r="N23" s="1403"/>
      <c r="O23" s="1403"/>
      <c r="P23" s="1404"/>
    </row>
    <row r="24" spans="2:23" s="4" customFormat="1" ht="18.75" thickTop="1" x14ac:dyDescent="0.25">
      <c r="B24" s="91"/>
      <c r="C24" s="91"/>
      <c r="D24" s="91"/>
      <c r="E24" s="91"/>
      <c r="F24" s="91"/>
      <c r="G24" s="91"/>
      <c r="H24" s="91"/>
      <c r="I24" s="91"/>
      <c r="J24" s="91"/>
      <c r="K24" s="91"/>
      <c r="L24" s="91"/>
      <c r="M24" s="91"/>
      <c r="N24" s="91"/>
      <c r="O24" s="91"/>
      <c r="P24" s="91"/>
    </row>
    <row r="25" spans="2:23" s="4" customFormat="1" ht="18.75" thickBot="1" x14ac:dyDescent="0.3">
      <c r="B25" s="91"/>
      <c r="C25" s="91"/>
      <c r="D25" s="91"/>
      <c r="E25" s="91"/>
      <c r="F25" s="91"/>
      <c r="G25" s="91"/>
      <c r="H25" s="91"/>
      <c r="I25" s="91"/>
      <c r="J25" s="91"/>
      <c r="K25" s="91"/>
      <c r="L25" s="91"/>
      <c r="M25" s="91"/>
      <c r="N25" s="91"/>
      <c r="O25" s="91"/>
      <c r="P25" s="91"/>
    </row>
    <row r="26" spans="2:23" s="4" customFormat="1" ht="19.5" thickTop="1" thickBot="1" x14ac:dyDescent="0.3">
      <c r="B26" s="1431" t="s">
        <v>293</v>
      </c>
      <c r="C26" s="1432"/>
      <c r="D26" s="1433"/>
      <c r="E26" s="1434" t="s">
        <v>406</v>
      </c>
      <c r="F26" s="1435"/>
      <c r="G26" s="1435"/>
      <c r="H26" s="1435"/>
      <c r="I26" s="1435"/>
      <c r="J26" s="1435"/>
      <c r="K26" s="1435"/>
      <c r="L26" s="1435"/>
      <c r="M26" s="1435"/>
      <c r="N26" s="1435"/>
      <c r="O26" s="1435"/>
      <c r="P26" s="1436"/>
    </row>
    <row r="27" spans="2:23" s="55" customFormat="1" ht="16.5" thickTop="1" x14ac:dyDescent="0.25">
      <c r="D27" s="56"/>
      <c r="E27" s="57"/>
      <c r="F27" s="57"/>
      <c r="G27" s="57"/>
      <c r="H27" s="57"/>
      <c r="I27" s="57"/>
      <c r="J27" s="57"/>
      <c r="K27" s="57"/>
      <c r="L27" s="57"/>
      <c r="M27" s="57"/>
      <c r="N27" s="57"/>
      <c r="O27" s="57"/>
      <c r="P27" s="57"/>
      <c r="Q27" s="57"/>
      <c r="R27" s="57"/>
    </row>
    <row r="28" spans="2:23" s="2" customFormat="1" x14ac:dyDescent="0.25"/>
    <row r="29" spans="2:23" s="4" customFormat="1" ht="18" outlineLevel="1" x14ac:dyDescent="0.25">
      <c r="B29" s="1110" t="s">
        <v>192</v>
      </c>
      <c r="C29" s="1110"/>
      <c r="D29" s="1110"/>
      <c r="E29" s="1110"/>
      <c r="F29" s="1110"/>
      <c r="G29" s="1110"/>
      <c r="H29" s="1110"/>
      <c r="I29" s="1110"/>
      <c r="J29" s="1110"/>
      <c r="K29" s="1110"/>
      <c r="L29" s="1110"/>
      <c r="M29" s="1110"/>
      <c r="N29" s="1110"/>
      <c r="O29" s="1110"/>
      <c r="P29" s="1110"/>
    </row>
    <row r="30" spans="2:23" s="4" customFormat="1" outlineLevel="1" x14ac:dyDescent="0.25">
      <c r="B30" s="49"/>
      <c r="L30" s="49"/>
    </row>
    <row r="31" spans="2:23" s="4" customFormat="1" ht="16.5" outlineLevel="1" x14ac:dyDescent="0.25">
      <c r="C31" s="1442" t="s">
        <v>199</v>
      </c>
      <c r="D31" s="1443"/>
      <c r="E31" s="1443"/>
      <c r="F31" s="1443"/>
      <c r="G31" s="1443"/>
      <c r="H31" s="1443"/>
      <c r="I31" s="1443"/>
      <c r="J31" s="1443"/>
      <c r="K31" s="1443"/>
      <c r="L31" s="1443"/>
      <c r="M31" s="1443"/>
      <c r="N31" s="1443"/>
      <c r="O31" s="1443"/>
      <c r="P31" s="1443"/>
      <c r="R31" s="84"/>
      <c r="S31" s="84"/>
      <c r="T31" s="1444"/>
      <c r="U31" s="1444"/>
      <c r="V31" s="1444"/>
      <c r="W31" s="1444"/>
    </row>
    <row r="32" spans="2:23" s="4" customFormat="1" ht="30" outlineLevel="1" x14ac:dyDescent="0.25">
      <c r="C32" s="1445" t="s">
        <v>200</v>
      </c>
      <c r="D32" s="1333" t="s">
        <v>250</v>
      </c>
      <c r="E32" s="1333"/>
      <c r="F32" s="1333"/>
      <c r="G32" s="342" t="s">
        <v>58</v>
      </c>
      <c r="H32" s="1333" t="s">
        <v>204</v>
      </c>
      <c r="I32" s="1333"/>
      <c r="J32" s="1333" t="s">
        <v>203</v>
      </c>
      <c r="K32" s="1333"/>
      <c r="L32" s="1333" t="s">
        <v>56</v>
      </c>
      <c r="M32" s="1333"/>
      <c r="N32" s="1333" t="s">
        <v>202</v>
      </c>
      <c r="O32" s="1333"/>
      <c r="P32" s="1333"/>
      <c r="T32" s="85"/>
      <c r="U32" s="85"/>
      <c r="V32" s="85"/>
      <c r="W32" s="85"/>
    </row>
    <row r="33" spans="3:16" s="4" customFormat="1" ht="16.5" outlineLevel="1" x14ac:dyDescent="0.25">
      <c r="C33" s="1445"/>
      <c r="D33" s="1446" t="s">
        <v>201</v>
      </c>
      <c r="E33" s="1446"/>
      <c r="F33" s="1446"/>
      <c r="G33" s="1437" t="str">
        <f>+'ASP TECNICOS'!G30:N30</f>
        <v>Construccion y dotacion de escuelas.</v>
      </c>
      <c r="H33" s="1438"/>
      <c r="I33" s="1438"/>
      <c r="J33" s="1438"/>
      <c r="K33" s="1438"/>
      <c r="L33" s="1438"/>
      <c r="M33" s="1438"/>
      <c r="N33" s="1438"/>
      <c r="O33" s="1438"/>
      <c r="P33" s="1438"/>
    </row>
    <row r="34" spans="3:16" s="4" customFormat="1" ht="16.5" outlineLevel="1" x14ac:dyDescent="0.25">
      <c r="C34" s="1445"/>
      <c r="D34" s="1439" t="s">
        <v>564</v>
      </c>
      <c r="E34" s="1439"/>
      <c r="F34" s="1439"/>
      <c r="G34" s="342" t="s">
        <v>565</v>
      </c>
      <c r="H34" s="1333">
        <v>10000</v>
      </c>
      <c r="I34" s="1333"/>
      <c r="J34" s="1440">
        <v>12500</v>
      </c>
      <c r="K34" s="1440"/>
      <c r="L34" s="1440">
        <f>+H34*J34</f>
        <v>125000000</v>
      </c>
      <c r="M34" s="1440"/>
      <c r="N34" s="1441"/>
      <c r="O34" s="1441"/>
      <c r="P34" s="1441"/>
    </row>
    <row r="35" spans="3:16" s="4" customFormat="1" ht="16.5" outlineLevel="1" x14ac:dyDescent="0.25">
      <c r="C35" s="1445"/>
      <c r="D35" s="1439" t="s">
        <v>566</v>
      </c>
      <c r="E35" s="1439"/>
      <c r="F35" s="1439"/>
      <c r="G35" s="342" t="s">
        <v>567</v>
      </c>
      <c r="H35" s="1333">
        <v>100</v>
      </c>
      <c r="I35" s="1333"/>
      <c r="J35" s="1440">
        <v>18000</v>
      </c>
      <c r="K35" s="1440"/>
      <c r="L35" s="1440">
        <f>+H35*J35</f>
        <v>1800000</v>
      </c>
      <c r="M35" s="1440"/>
      <c r="N35" s="1441" t="s">
        <v>568</v>
      </c>
      <c r="O35" s="1441"/>
      <c r="P35" s="1441"/>
    </row>
    <row r="36" spans="3:16" s="4" customFormat="1" ht="16.5" outlineLevel="1" x14ac:dyDescent="0.25">
      <c r="C36" s="1445"/>
      <c r="D36" s="1439" t="s">
        <v>569</v>
      </c>
      <c r="E36" s="1439"/>
      <c r="F36" s="1439"/>
      <c r="G36" s="342" t="s">
        <v>567</v>
      </c>
      <c r="H36" s="1333">
        <v>40</v>
      </c>
      <c r="I36" s="1333"/>
      <c r="J36" s="1440">
        <v>2340</v>
      </c>
      <c r="K36" s="1440"/>
      <c r="L36" s="1440">
        <f>+H36*J36</f>
        <v>93600</v>
      </c>
      <c r="M36" s="1440"/>
      <c r="N36" s="1441"/>
      <c r="O36" s="1441"/>
      <c r="P36" s="1441"/>
    </row>
    <row r="37" spans="3:16" s="4" customFormat="1" ht="16.5" outlineLevel="1" x14ac:dyDescent="0.25">
      <c r="C37" s="1445"/>
      <c r="D37" s="1439" t="s">
        <v>570</v>
      </c>
      <c r="E37" s="1439"/>
      <c r="F37" s="1439"/>
      <c r="G37" s="342" t="s">
        <v>567</v>
      </c>
      <c r="H37" s="1333">
        <v>1000</v>
      </c>
      <c r="I37" s="1333"/>
      <c r="J37" s="1440">
        <v>1450</v>
      </c>
      <c r="K37" s="1440"/>
      <c r="L37" s="1440">
        <f>+H37*J37</f>
        <v>1450000</v>
      </c>
      <c r="M37" s="1440"/>
      <c r="N37" s="1441"/>
      <c r="O37" s="1441"/>
      <c r="P37" s="1441"/>
    </row>
    <row r="38" spans="3:16" s="4" customFormat="1" ht="16.5" outlineLevel="1" x14ac:dyDescent="0.25">
      <c r="C38" s="1445"/>
      <c r="D38" s="1439" t="s">
        <v>571</v>
      </c>
      <c r="E38" s="1439"/>
      <c r="F38" s="1439"/>
      <c r="G38" s="342" t="s">
        <v>565</v>
      </c>
      <c r="H38" s="1333">
        <v>1800</v>
      </c>
      <c r="I38" s="1333"/>
      <c r="J38" s="1440">
        <v>8500</v>
      </c>
      <c r="K38" s="1440"/>
      <c r="L38" s="1440">
        <f>+H38*J38</f>
        <v>15300000</v>
      </c>
      <c r="M38" s="1440"/>
      <c r="N38" s="1441"/>
      <c r="O38" s="1441"/>
      <c r="P38" s="1441"/>
    </row>
    <row r="39" spans="3:16" s="4" customFormat="1" ht="16.5" outlineLevel="1" x14ac:dyDescent="0.25">
      <c r="C39" s="1445"/>
      <c r="D39" s="1439" t="s">
        <v>572</v>
      </c>
      <c r="E39" s="1439"/>
      <c r="F39" s="1439"/>
      <c r="G39" s="342" t="s">
        <v>567</v>
      </c>
      <c r="H39" s="1333">
        <v>50</v>
      </c>
      <c r="I39" s="1333"/>
      <c r="J39" s="1440">
        <f>+J35</f>
        <v>18000</v>
      </c>
      <c r="K39" s="1440"/>
      <c r="L39" s="1440">
        <f t="shared" ref="L39:L40" si="0">+H39*J39</f>
        <v>900000</v>
      </c>
      <c r="M39" s="1440"/>
      <c r="N39" s="1441"/>
      <c r="O39" s="1441"/>
      <c r="P39" s="1441"/>
    </row>
    <row r="40" spans="3:16" s="4" customFormat="1" ht="16.5" outlineLevel="1" x14ac:dyDescent="0.25">
      <c r="C40" s="1445"/>
      <c r="D40" s="1439" t="s">
        <v>573</v>
      </c>
      <c r="E40" s="1439"/>
      <c r="F40" s="1439"/>
      <c r="G40" s="342" t="s">
        <v>567</v>
      </c>
      <c r="H40" s="1333">
        <v>10</v>
      </c>
      <c r="I40" s="1333"/>
      <c r="J40" s="1440">
        <v>8000</v>
      </c>
      <c r="K40" s="1440"/>
      <c r="L40" s="1440">
        <f t="shared" si="0"/>
        <v>80000</v>
      </c>
      <c r="M40" s="1440"/>
      <c r="N40" s="1441"/>
      <c r="O40" s="1441"/>
      <c r="P40" s="1441"/>
    </row>
    <row r="41" spans="3:16" s="4" customFormat="1" ht="16.5" outlineLevel="1" x14ac:dyDescent="0.25">
      <c r="C41" s="1445"/>
      <c r="D41" s="1447" t="s">
        <v>210</v>
      </c>
      <c r="E41" s="1447"/>
      <c r="F41" s="1447"/>
      <c r="G41" s="1447"/>
      <c r="H41" s="1448">
        <f>SUM(H34:I40)</f>
        <v>13000</v>
      </c>
      <c r="I41" s="1448"/>
      <c r="J41" s="1449"/>
      <c r="K41" s="1449"/>
      <c r="L41" s="1449">
        <f>SUM(L34:M40)</f>
        <v>144623600</v>
      </c>
      <c r="M41" s="1449"/>
      <c r="N41" s="1448"/>
      <c r="O41" s="1448"/>
      <c r="P41" s="1448"/>
    </row>
    <row r="42" spans="3:16" s="4" customFormat="1" ht="16.5" outlineLevel="1" x14ac:dyDescent="0.25">
      <c r="C42" s="1445"/>
      <c r="D42" s="1446" t="s">
        <v>206</v>
      </c>
      <c r="E42" s="1446"/>
      <c r="F42" s="1446"/>
      <c r="G42" s="1446" t="str">
        <f>+'ASP TECNICOS'!G32:N32</f>
        <v>Talleres presenciales de alfabetizacion.</v>
      </c>
      <c r="H42" s="1446"/>
      <c r="I42" s="1446"/>
      <c r="J42" s="1446"/>
      <c r="K42" s="1446"/>
      <c r="L42" s="1446"/>
      <c r="M42" s="1446"/>
      <c r="N42" s="1446"/>
      <c r="O42" s="1446"/>
      <c r="P42" s="1446"/>
    </row>
    <row r="43" spans="3:16" s="4" customFormat="1" ht="16.5" outlineLevel="1" x14ac:dyDescent="0.25">
      <c r="C43" s="1445"/>
      <c r="D43" s="1450" t="s">
        <v>574</v>
      </c>
      <c r="E43" s="1450"/>
      <c r="F43" s="1450"/>
      <c r="G43" s="342" t="s">
        <v>567</v>
      </c>
      <c r="H43" s="1333">
        <v>10</v>
      </c>
      <c r="I43" s="1333"/>
      <c r="J43" s="1440">
        <v>26500</v>
      </c>
      <c r="K43" s="1440"/>
      <c r="L43" s="1440">
        <f>+H43*J43</f>
        <v>265000</v>
      </c>
      <c r="M43" s="1440"/>
      <c r="N43" s="1333"/>
      <c r="O43" s="1333"/>
      <c r="P43" s="1333"/>
    </row>
    <row r="44" spans="3:16" s="4" customFormat="1" ht="16.5" outlineLevel="1" x14ac:dyDescent="0.25">
      <c r="C44" s="1445"/>
      <c r="D44" s="1450" t="s">
        <v>575</v>
      </c>
      <c r="E44" s="1450"/>
      <c r="F44" s="1450"/>
      <c r="G44" s="342" t="s">
        <v>567</v>
      </c>
      <c r="H44" s="1333">
        <v>100</v>
      </c>
      <c r="I44" s="1333"/>
      <c r="J44" s="1440">
        <v>6500</v>
      </c>
      <c r="K44" s="1440"/>
      <c r="L44" s="1440">
        <f>+H44*J44</f>
        <v>650000</v>
      </c>
      <c r="M44" s="1440"/>
      <c r="N44" s="1333"/>
      <c r="O44" s="1333"/>
      <c r="P44" s="1333"/>
    </row>
    <row r="45" spans="3:16" s="4" customFormat="1" ht="16.5" outlineLevel="1" x14ac:dyDescent="0.25">
      <c r="C45" s="1445"/>
      <c r="D45" s="1450" t="s">
        <v>576</v>
      </c>
      <c r="E45" s="1450"/>
      <c r="F45" s="1450"/>
      <c r="G45" s="342" t="s">
        <v>567</v>
      </c>
      <c r="H45" s="1333">
        <v>1</v>
      </c>
      <c r="I45" s="1333"/>
      <c r="J45" s="1440">
        <v>45000</v>
      </c>
      <c r="K45" s="1440"/>
      <c r="L45" s="1440">
        <f>+H45*J45</f>
        <v>45000</v>
      </c>
      <c r="M45" s="1440"/>
      <c r="N45" s="1333"/>
      <c r="O45" s="1333"/>
      <c r="P45" s="1333"/>
    </row>
    <row r="46" spans="3:16" s="4" customFormat="1" ht="16.5" outlineLevel="1" x14ac:dyDescent="0.25">
      <c r="C46" s="1445"/>
      <c r="D46" s="1450"/>
      <c r="E46" s="1450"/>
      <c r="F46" s="1450"/>
      <c r="G46" s="342"/>
      <c r="H46" s="1333"/>
      <c r="I46" s="1333"/>
      <c r="J46" s="1440"/>
      <c r="K46" s="1440"/>
      <c r="L46" s="1440">
        <f>+H46*J46</f>
        <v>0</v>
      </c>
      <c r="M46" s="1440"/>
      <c r="N46" s="1333"/>
      <c r="O46" s="1333"/>
      <c r="P46" s="1333"/>
    </row>
    <row r="47" spans="3:16" s="4" customFormat="1" ht="16.5" outlineLevel="1" x14ac:dyDescent="0.25">
      <c r="C47" s="1445"/>
      <c r="D47" s="1450"/>
      <c r="E47" s="1450"/>
      <c r="F47" s="1450"/>
      <c r="G47" s="342"/>
      <c r="H47" s="1333"/>
      <c r="I47" s="1333"/>
      <c r="J47" s="1440"/>
      <c r="K47" s="1440"/>
      <c r="L47" s="1440">
        <f>+H47*J47</f>
        <v>0</v>
      </c>
      <c r="M47" s="1440"/>
      <c r="N47" s="1333"/>
      <c r="O47" s="1333"/>
      <c r="P47" s="1333"/>
    </row>
    <row r="48" spans="3:16" s="4" customFormat="1" ht="16.5" outlineLevel="1" x14ac:dyDescent="0.25">
      <c r="C48" s="1445"/>
      <c r="D48" s="1447" t="s">
        <v>210</v>
      </c>
      <c r="E48" s="1447"/>
      <c r="F48" s="1447"/>
      <c r="G48" s="1447"/>
      <c r="H48" s="1448">
        <f>SUM(H43:I47)</f>
        <v>111</v>
      </c>
      <c r="I48" s="1448"/>
      <c r="J48" s="1449"/>
      <c r="K48" s="1449"/>
      <c r="L48" s="1449">
        <f>SUM(L43:M47)</f>
        <v>960000</v>
      </c>
      <c r="M48" s="1449"/>
      <c r="N48" s="1448"/>
      <c r="O48" s="1448"/>
      <c r="P48" s="1448"/>
    </row>
    <row r="49" spans="2:23" s="4" customFormat="1" ht="16.5" outlineLevel="1" x14ac:dyDescent="0.25">
      <c r="C49" s="1445"/>
      <c r="D49" s="1451" t="s">
        <v>61</v>
      </c>
      <c r="E49" s="1451"/>
      <c r="F49" s="1451"/>
      <c r="G49" s="1451"/>
      <c r="H49" s="1451">
        <f>+H48+H41</f>
        <v>13111</v>
      </c>
      <c r="I49" s="1451"/>
      <c r="J49" s="1451"/>
      <c r="K49" s="1451"/>
      <c r="L49" s="1452">
        <f t="shared" ref="L49" si="1">+L48+L41</f>
        <v>145583600</v>
      </c>
      <c r="M49" s="1452"/>
      <c r="N49" s="1451"/>
      <c r="O49" s="1451"/>
      <c r="P49" s="1451"/>
      <c r="Q49" s="13"/>
      <c r="R49" s="13"/>
    </row>
    <row r="50" spans="2:23" s="4" customFormat="1" ht="16.5" outlineLevel="1" x14ac:dyDescent="0.25">
      <c r="C50" s="95"/>
      <c r="D50" s="93"/>
      <c r="E50" s="93"/>
      <c r="F50" s="93"/>
      <c r="G50" s="93"/>
      <c r="H50" s="93"/>
      <c r="I50" s="93"/>
      <c r="J50" s="93"/>
      <c r="K50" s="93"/>
      <c r="L50" s="93"/>
      <c r="M50" s="96"/>
      <c r="N50" s="93"/>
      <c r="O50" s="92"/>
      <c r="P50" s="92"/>
      <c r="Q50" s="92"/>
      <c r="R50" s="13"/>
      <c r="S50" s="13"/>
    </row>
    <row r="51" spans="2:23" s="4" customFormat="1" ht="16.5" outlineLevel="1" x14ac:dyDescent="0.25">
      <c r="C51" s="95"/>
      <c r="D51" s="93"/>
      <c r="E51" s="93"/>
      <c r="F51" s="93"/>
      <c r="G51" s="93"/>
      <c r="H51" s="93"/>
      <c r="I51" s="93"/>
      <c r="J51" s="93"/>
      <c r="K51" s="93"/>
      <c r="L51" s="93"/>
      <c r="M51" s="96"/>
      <c r="N51" s="93"/>
      <c r="O51" s="92"/>
      <c r="P51" s="92"/>
      <c r="Q51" s="92"/>
      <c r="R51" s="13"/>
      <c r="S51" s="13"/>
    </row>
    <row r="52" spans="2:23" s="4" customFormat="1" ht="16.5" outlineLevel="1" x14ac:dyDescent="0.25">
      <c r="C52" s="95"/>
      <c r="D52" s="93"/>
      <c r="E52" s="93"/>
      <c r="F52" s="93"/>
      <c r="G52" s="93"/>
      <c r="H52" s="93"/>
      <c r="I52" s="93"/>
      <c r="J52" s="93"/>
      <c r="K52" s="93"/>
      <c r="L52" s="93"/>
      <c r="M52" s="96"/>
      <c r="N52" s="93"/>
      <c r="O52" s="92"/>
      <c r="P52" s="92"/>
      <c r="Q52" s="92"/>
      <c r="R52" s="13"/>
      <c r="S52" s="13"/>
    </row>
    <row r="53" spans="2:23" s="4" customFormat="1" ht="18" outlineLevel="1" x14ac:dyDescent="0.25">
      <c r="B53" s="1110" t="s">
        <v>215</v>
      </c>
      <c r="C53" s="1110"/>
      <c r="D53" s="1110"/>
      <c r="E53" s="1110"/>
      <c r="F53" s="1110"/>
      <c r="G53" s="1110"/>
      <c r="H53" s="1110"/>
      <c r="I53" s="1110"/>
      <c r="J53" s="1110"/>
      <c r="K53" s="1110"/>
      <c r="L53" s="1110"/>
      <c r="M53" s="1110"/>
      <c r="N53" s="1110"/>
      <c r="O53" s="1110"/>
      <c r="P53" s="1110"/>
      <c r="Q53" s="92"/>
      <c r="R53" s="13"/>
      <c r="S53" s="13"/>
    </row>
    <row r="54" spans="2:23" s="4" customFormat="1" ht="19.5" outlineLevel="1" thickBot="1" x14ac:dyDescent="0.35">
      <c r="D54" s="77"/>
      <c r="E54" s="13"/>
      <c r="F54" s="13"/>
      <c r="G54" s="13"/>
      <c r="H54" s="13"/>
      <c r="I54" s="13"/>
      <c r="J54" s="13"/>
      <c r="K54" s="13"/>
      <c r="L54" s="13"/>
      <c r="M54" s="13"/>
      <c r="N54" s="13"/>
      <c r="O54" s="13"/>
      <c r="P54" s="13"/>
      <c r="Q54" s="13"/>
      <c r="R54" s="13"/>
    </row>
    <row r="55" spans="2:23" s="4" customFormat="1" ht="17.25" outlineLevel="1" thickTop="1" x14ac:dyDescent="0.25">
      <c r="C55" s="1279" t="s">
        <v>62</v>
      </c>
      <c r="D55" s="1279"/>
      <c r="E55" s="1279"/>
      <c r="F55" s="1279"/>
      <c r="G55" s="1279"/>
      <c r="H55" s="1279"/>
      <c r="I55" s="1279"/>
      <c r="J55" s="1279"/>
      <c r="K55" s="1279"/>
      <c r="L55" s="1279"/>
      <c r="M55" s="1279"/>
      <c r="N55" s="1279"/>
      <c r="O55" s="1279"/>
      <c r="P55" s="1279"/>
      <c r="Q55" s="1279"/>
      <c r="R55" s="1279"/>
      <c r="S55" s="1279"/>
      <c r="T55" s="1279"/>
      <c r="U55" s="1279"/>
    </row>
    <row r="56" spans="2:23" s="4" customFormat="1" outlineLevel="1" x14ac:dyDescent="0.25">
      <c r="C56" s="1453" t="s">
        <v>54</v>
      </c>
      <c r="D56" s="1453"/>
      <c r="E56" s="1453" t="s">
        <v>205</v>
      </c>
      <c r="F56" s="1453"/>
      <c r="G56" s="1453" t="s">
        <v>58</v>
      </c>
      <c r="H56" s="1453" t="s">
        <v>204</v>
      </c>
      <c r="I56" s="1453" t="s">
        <v>55</v>
      </c>
      <c r="J56" s="1453" t="s">
        <v>56</v>
      </c>
      <c r="K56" s="1453" t="s">
        <v>264</v>
      </c>
      <c r="L56" s="1453"/>
      <c r="M56" s="1453"/>
      <c r="N56" s="1453"/>
      <c r="O56" s="1453"/>
      <c r="P56" s="1453"/>
      <c r="Q56" s="1453"/>
      <c r="R56" s="1453"/>
      <c r="S56" s="1453"/>
      <c r="T56" s="1453"/>
      <c r="U56" s="1453"/>
    </row>
    <row r="57" spans="2:23" s="4" customFormat="1" outlineLevel="1" x14ac:dyDescent="0.25">
      <c r="C57" s="1453"/>
      <c r="D57" s="1453"/>
      <c r="E57" s="1453"/>
      <c r="F57" s="1453"/>
      <c r="G57" s="1453"/>
      <c r="H57" s="1453"/>
      <c r="I57" s="1453"/>
      <c r="J57" s="1453"/>
      <c r="K57" s="362">
        <v>0</v>
      </c>
      <c r="L57" s="362">
        <v>1</v>
      </c>
      <c r="M57" s="362">
        <v>2</v>
      </c>
      <c r="N57" s="362">
        <v>3</v>
      </c>
      <c r="O57" s="362">
        <v>4</v>
      </c>
      <c r="P57" s="362">
        <v>5</v>
      </c>
      <c r="Q57" s="362">
        <v>6</v>
      </c>
      <c r="R57" s="362">
        <v>7</v>
      </c>
      <c r="S57" s="362">
        <v>8</v>
      </c>
      <c r="T57" s="362">
        <v>9</v>
      </c>
      <c r="U57" s="362">
        <v>10</v>
      </c>
      <c r="V57" s="5"/>
      <c r="W57" s="5"/>
    </row>
    <row r="58" spans="2:23" s="4" customFormat="1" ht="16.5" customHeight="1" outlineLevel="1" x14ac:dyDescent="0.25">
      <c r="C58" s="1455" t="s">
        <v>260</v>
      </c>
      <c r="D58" s="1455"/>
      <c r="E58" s="1455" t="s">
        <v>213</v>
      </c>
      <c r="F58" s="1455"/>
      <c r="G58" s="1456" t="s">
        <v>601</v>
      </c>
      <c r="H58" s="1456"/>
      <c r="I58" s="1456"/>
      <c r="J58" s="1456"/>
      <c r="K58" s="1456"/>
      <c r="L58" s="1456"/>
      <c r="M58" s="1456"/>
      <c r="N58" s="1456"/>
      <c r="O58" s="1456"/>
      <c r="P58" s="1456"/>
      <c r="Q58" s="363"/>
      <c r="R58" s="363"/>
      <c r="S58" s="363"/>
      <c r="T58" s="363"/>
      <c r="U58" s="363"/>
      <c r="V58" s="5"/>
      <c r="W58" s="5"/>
    </row>
    <row r="59" spans="2:23" s="4" customFormat="1" outlineLevel="1" x14ac:dyDescent="0.25">
      <c r="C59" s="1455"/>
      <c r="D59" s="1455"/>
      <c r="E59" s="1454" t="str">
        <f>+D34</f>
        <v>Construccion de aulas</v>
      </c>
      <c r="F59" s="1454"/>
      <c r="G59" s="364" t="str">
        <f>+G34</f>
        <v>mt2</v>
      </c>
      <c r="H59" s="364">
        <f>+H34</f>
        <v>10000</v>
      </c>
      <c r="I59" s="365">
        <f>+J34</f>
        <v>12500</v>
      </c>
      <c r="J59" s="365">
        <f>+H59*I59</f>
        <v>125000000</v>
      </c>
      <c r="K59" s="366">
        <f>+J59/2</f>
        <v>62500000</v>
      </c>
      <c r="L59" s="366">
        <f>+J59/2</f>
        <v>62500000</v>
      </c>
      <c r="M59" s="366"/>
      <c r="N59" s="366"/>
      <c r="O59" s="366"/>
      <c r="P59" s="366"/>
      <c r="Q59" s="366"/>
      <c r="R59" s="366"/>
      <c r="S59" s="366"/>
      <c r="T59" s="366"/>
      <c r="U59" s="366"/>
      <c r="V59" s="5"/>
      <c r="W59" s="5"/>
    </row>
    <row r="60" spans="2:23" s="4" customFormat="1" outlineLevel="1" x14ac:dyDescent="0.25">
      <c r="C60" s="1455"/>
      <c r="D60" s="1455"/>
      <c r="E60" s="1454" t="str">
        <f>+D35</f>
        <v>Dotacion de equipos de computo</v>
      </c>
      <c r="F60" s="1454"/>
      <c r="G60" s="364" t="str">
        <f t="shared" ref="G60:H65" si="2">+G35</f>
        <v>numero</v>
      </c>
      <c r="H60" s="364">
        <f t="shared" si="2"/>
        <v>100</v>
      </c>
      <c r="I60" s="365">
        <f t="shared" ref="I60:I65" si="3">+J35</f>
        <v>18000</v>
      </c>
      <c r="J60" s="365">
        <f>+H60*I60</f>
        <v>1800000</v>
      </c>
      <c r="K60" s="366"/>
      <c r="L60" s="366">
        <f>+J60</f>
        <v>1800000</v>
      </c>
      <c r="M60" s="366"/>
      <c r="N60" s="366"/>
      <c r="O60" s="366"/>
      <c r="P60" s="366"/>
      <c r="Q60" s="366"/>
      <c r="R60" s="366"/>
      <c r="S60" s="366"/>
      <c r="T60" s="366"/>
      <c r="U60" s="366"/>
      <c r="V60" s="5"/>
      <c r="W60" s="5"/>
    </row>
    <row r="61" spans="2:23" s="4" customFormat="1" outlineLevel="1" x14ac:dyDescent="0.25">
      <c r="C61" s="1455"/>
      <c r="D61" s="1455"/>
      <c r="E61" s="1454" t="str">
        <f t="shared" ref="E61:E65" si="4">+D36</f>
        <v>Compra de tableros</v>
      </c>
      <c r="F61" s="1454"/>
      <c r="G61" s="364" t="str">
        <f t="shared" si="2"/>
        <v>numero</v>
      </c>
      <c r="H61" s="364">
        <f t="shared" si="2"/>
        <v>40</v>
      </c>
      <c r="I61" s="365">
        <f t="shared" si="3"/>
        <v>2340</v>
      </c>
      <c r="J61" s="365">
        <f t="shared" ref="J61:J69" si="5">+H61*I61</f>
        <v>93600</v>
      </c>
      <c r="K61" s="366"/>
      <c r="L61" s="366">
        <f>+J61</f>
        <v>93600</v>
      </c>
      <c r="M61" s="366"/>
      <c r="N61" s="366"/>
      <c r="O61" s="366"/>
      <c r="P61" s="366"/>
      <c r="Q61" s="366"/>
      <c r="R61" s="366"/>
      <c r="S61" s="366"/>
      <c r="T61" s="366"/>
      <c r="U61" s="366"/>
      <c r="V61" s="5"/>
      <c r="W61" s="5"/>
    </row>
    <row r="62" spans="2:23" s="4" customFormat="1" ht="19.5" customHeight="1" outlineLevel="1" x14ac:dyDescent="0.25">
      <c r="C62" s="1455"/>
      <c r="D62" s="1455"/>
      <c r="E62" s="1454" t="str">
        <f t="shared" si="4"/>
        <v>Compra de sillas.</v>
      </c>
      <c r="F62" s="1454"/>
      <c r="G62" s="364" t="str">
        <f t="shared" si="2"/>
        <v>numero</v>
      </c>
      <c r="H62" s="364">
        <f t="shared" si="2"/>
        <v>1000</v>
      </c>
      <c r="I62" s="365">
        <f t="shared" si="3"/>
        <v>1450</v>
      </c>
      <c r="J62" s="365">
        <f t="shared" si="5"/>
        <v>1450000</v>
      </c>
      <c r="K62" s="366">
        <f>+J62/2</f>
        <v>725000</v>
      </c>
      <c r="L62" s="366">
        <f>+J62/2</f>
        <v>725000</v>
      </c>
      <c r="M62" s="366"/>
      <c r="N62" s="366"/>
      <c r="O62" s="366"/>
      <c r="P62" s="366"/>
      <c r="Q62" s="366"/>
      <c r="R62" s="366"/>
      <c r="S62" s="366"/>
      <c r="T62" s="366"/>
      <c r="U62" s="366"/>
      <c r="V62" s="5"/>
      <c r="W62" s="5"/>
    </row>
    <row r="63" spans="2:23" s="4" customFormat="1" ht="20.25" customHeight="1" outlineLevel="1" x14ac:dyDescent="0.25">
      <c r="C63" s="1455"/>
      <c r="D63" s="1455"/>
      <c r="E63" s="1454" t="str">
        <f t="shared" si="4"/>
        <v>Construccion de escenarios deportivos</v>
      </c>
      <c r="F63" s="1454"/>
      <c r="G63" s="364" t="str">
        <f t="shared" si="2"/>
        <v>mt2</v>
      </c>
      <c r="H63" s="364">
        <f t="shared" si="2"/>
        <v>1800</v>
      </c>
      <c r="I63" s="365">
        <f t="shared" si="3"/>
        <v>8500</v>
      </c>
      <c r="J63" s="365">
        <f t="shared" si="5"/>
        <v>15300000</v>
      </c>
      <c r="K63" s="366"/>
      <c r="L63" s="366">
        <f>+J63/2</f>
        <v>7650000</v>
      </c>
      <c r="M63" s="366">
        <f>+J63/2</f>
        <v>7650000</v>
      </c>
      <c r="N63" s="366"/>
      <c r="O63" s="366"/>
      <c r="P63" s="366"/>
      <c r="Q63" s="366"/>
      <c r="R63" s="366"/>
      <c r="S63" s="366"/>
      <c r="T63" s="366"/>
      <c r="U63" s="366"/>
      <c r="V63" s="5"/>
      <c r="W63" s="5"/>
    </row>
    <row r="64" spans="2:23" s="4" customFormat="1" outlineLevel="1" x14ac:dyDescent="0.25">
      <c r="C64" s="1455"/>
      <c r="D64" s="1455"/>
      <c r="E64" s="1454" t="str">
        <f t="shared" si="4"/>
        <v>Reposicion de equipos computo</v>
      </c>
      <c r="F64" s="1454"/>
      <c r="G64" s="364" t="str">
        <f t="shared" si="2"/>
        <v>numero</v>
      </c>
      <c r="H64" s="364">
        <f t="shared" si="2"/>
        <v>50</v>
      </c>
      <c r="I64" s="365">
        <f t="shared" si="3"/>
        <v>18000</v>
      </c>
      <c r="J64" s="365">
        <f t="shared" si="5"/>
        <v>900000</v>
      </c>
      <c r="K64" s="366"/>
      <c r="L64" s="366"/>
      <c r="M64" s="366"/>
      <c r="N64" s="366"/>
      <c r="O64" s="366"/>
      <c r="P64" s="366">
        <f>+J64</f>
        <v>900000</v>
      </c>
      <c r="Q64" s="366"/>
      <c r="R64" s="366"/>
      <c r="S64" s="366"/>
      <c r="T64" s="366"/>
      <c r="U64" s="366"/>
      <c r="V64" s="5"/>
      <c r="W64" s="5"/>
    </row>
    <row r="65" spans="3:23" s="4" customFormat="1" outlineLevel="1" x14ac:dyDescent="0.25">
      <c r="C65" s="1455"/>
      <c r="D65" s="1455"/>
      <c r="E65" s="1454" t="str">
        <f t="shared" si="4"/>
        <v>Otra dotacion.</v>
      </c>
      <c r="F65" s="1454"/>
      <c r="G65" s="364" t="str">
        <f t="shared" si="2"/>
        <v>numero</v>
      </c>
      <c r="H65" s="364">
        <f t="shared" si="2"/>
        <v>10</v>
      </c>
      <c r="I65" s="365">
        <f t="shared" si="3"/>
        <v>8000</v>
      </c>
      <c r="J65" s="365">
        <f t="shared" si="5"/>
        <v>80000</v>
      </c>
      <c r="K65" s="366">
        <f>+I65/2</f>
        <v>4000</v>
      </c>
      <c r="L65" s="366">
        <f>+I65/2</f>
        <v>4000</v>
      </c>
      <c r="M65" s="366"/>
      <c r="N65" s="366"/>
      <c r="O65" s="366"/>
      <c r="P65" s="366"/>
      <c r="Q65" s="366"/>
      <c r="R65" s="366"/>
      <c r="S65" s="366"/>
      <c r="T65" s="366"/>
      <c r="U65" s="366"/>
      <c r="V65" s="5"/>
      <c r="W65" s="5"/>
    </row>
    <row r="66" spans="3:23" s="4" customFormat="1" ht="16.5" customHeight="1" outlineLevel="1" x14ac:dyDescent="0.25">
      <c r="C66" s="1455"/>
      <c r="D66" s="1455"/>
      <c r="E66" s="1455" t="s">
        <v>506</v>
      </c>
      <c r="F66" s="1455"/>
      <c r="G66" s="1455"/>
      <c r="H66" s="1455"/>
      <c r="I66" s="1455"/>
      <c r="J66" s="365">
        <f>SUM(J59:J65)</f>
        <v>144623600</v>
      </c>
      <c r="K66" s="365">
        <f>SUM(K59:K65)</f>
        <v>63229000</v>
      </c>
      <c r="L66" s="365">
        <f t="shared" ref="L66:U66" si="6">SUM(L59:L65)</f>
        <v>72772600</v>
      </c>
      <c r="M66" s="365">
        <f t="shared" si="6"/>
        <v>7650000</v>
      </c>
      <c r="N66" s="365">
        <f t="shared" si="6"/>
        <v>0</v>
      </c>
      <c r="O66" s="365">
        <f t="shared" si="6"/>
        <v>0</v>
      </c>
      <c r="P66" s="365">
        <f t="shared" si="6"/>
        <v>900000</v>
      </c>
      <c r="Q66" s="365">
        <f t="shared" si="6"/>
        <v>0</v>
      </c>
      <c r="R66" s="365">
        <f t="shared" si="6"/>
        <v>0</v>
      </c>
      <c r="S66" s="365">
        <f t="shared" si="6"/>
        <v>0</v>
      </c>
      <c r="T66" s="365">
        <f t="shared" si="6"/>
        <v>0</v>
      </c>
      <c r="U66" s="365">
        <f t="shared" si="6"/>
        <v>0</v>
      </c>
      <c r="V66" s="5"/>
      <c r="W66" s="5"/>
    </row>
    <row r="67" spans="3:23" s="4" customFormat="1" ht="16.5" customHeight="1" outlineLevel="1" x14ac:dyDescent="0.25">
      <c r="C67" s="1455"/>
      <c r="D67" s="1455"/>
      <c r="E67" s="1455" t="s">
        <v>214</v>
      </c>
      <c r="F67" s="1455"/>
      <c r="G67" s="1456" t="s">
        <v>602</v>
      </c>
      <c r="H67" s="1456"/>
      <c r="I67" s="1456"/>
      <c r="J67" s="1456"/>
      <c r="K67" s="1456"/>
      <c r="L67" s="1456"/>
      <c r="M67" s="1456"/>
      <c r="N67" s="1456"/>
      <c r="O67" s="1456"/>
      <c r="P67" s="1456"/>
      <c r="Q67" s="1456"/>
      <c r="R67" s="1456"/>
      <c r="S67" s="1456"/>
      <c r="T67" s="1456"/>
      <c r="U67" s="1456"/>
      <c r="V67" s="5"/>
      <c r="W67" s="5"/>
    </row>
    <row r="68" spans="3:23" s="4" customFormat="1" outlineLevel="1" x14ac:dyDescent="0.25">
      <c r="C68" s="1455"/>
      <c r="D68" s="1455"/>
      <c r="E68" s="1454" t="str">
        <f>+D43</f>
        <v>alfabetizadores</v>
      </c>
      <c r="F68" s="1454"/>
      <c r="G68" s="364" t="str">
        <f>+G43</f>
        <v>numero</v>
      </c>
      <c r="H68" s="364">
        <f>+H43</f>
        <v>10</v>
      </c>
      <c r="I68" s="367">
        <f>+J43</f>
        <v>26500</v>
      </c>
      <c r="J68" s="365">
        <f t="shared" si="5"/>
        <v>265000</v>
      </c>
      <c r="K68" s="366">
        <f>+J68/2</f>
        <v>132500</v>
      </c>
      <c r="L68" s="366">
        <f>+J68/2</f>
        <v>132500</v>
      </c>
      <c r="M68" s="366"/>
      <c r="N68" s="366"/>
      <c r="O68" s="366"/>
      <c r="P68" s="366"/>
      <c r="Q68" s="366"/>
      <c r="R68" s="366"/>
      <c r="S68" s="366"/>
      <c r="T68" s="366"/>
      <c r="U68" s="366"/>
      <c r="V68" s="5"/>
      <c r="W68" s="5"/>
    </row>
    <row r="69" spans="3:23" s="4" customFormat="1" ht="21.75" customHeight="1" outlineLevel="1" x14ac:dyDescent="0.25">
      <c r="C69" s="1455"/>
      <c r="D69" s="1455"/>
      <c r="E69" s="1454" t="str">
        <f t="shared" ref="E69:E70" si="7">+D44</f>
        <v>Desarrollo logistico Alquiler de espacios.</v>
      </c>
      <c r="F69" s="1454"/>
      <c r="G69" s="364" t="str">
        <f t="shared" ref="G69:H70" si="8">+G44</f>
        <v>numero</v>
      </c>
      <c r="H69" s="364">
        <f t="shared" si="8"/>
        <v>100</v>
      </c>
      <c r="I69" s="367">
        <f t="shared" ref="I69:I70" si="9">+J44</f>
        <v>6500</v>
      </c>
      <c r="J69" s="365">
        <f t="shared" si="5"/>
        <v>650000</v>
      </c>
      <c r="K69" s="366">
        <f>+J69/2</f>
        <v>325000</v>
      </c>
      <c r="L69" s="366">
        <f>+J69/2</f>
        <v>325000</v>
      </c>
      <c r="M69" s="366"/>
      <c r="N69" s="366"/>
      <c r="O69" s="366"/>
      <c r="P69" s="366"/>
      <c r="Q69" s="366"/>
      <c r="R69" s="366"/>
      <c r="S69" s="366"/>
      <c r="T69" s="366"/>
      <c r="U69" s="366"/>
      <c r="V69" s="5"/>
      <c r="W69" s="5"/>
    </row>
    <row r="70" spans="3:23" s="4" customFormat="1" outlineLevel="1" x14ac:dyDescent="0.25">
      <c r="C70" s="1455"/>
      <c r="D70" s="1455"/>
      <c r="E70" s="1454" t="str">
        <f t="shared" si="7"/>
        <v>Convocatoria masiva.</v>
      </c>
      <c r="F70" s="1454"/>
      <c r="G70" s="364" t="str">
        <f t="shared" si="8"/>
        <v>numero</v>
      </c>
      <c r="H70" s="364">
        <f t="shared" si="8"/>
        <v>1</v>
      </c>
      <c r="I70" s="367">
        <f t="shared" si="9"/>
        <v>45000</v>
      </c>
      <c r="J70" s="365">
        <f>+H70*I70</f>
        <v>45000</v>
      </c>
      <c r="K70" s="366">
        <f>+J70/2</f>
        <v>22500</v>
      </c>
      <c r="L70" s="366">
        <f>+J70/2</f>
        <v>22500</v>
      </c>
      <c r="M70" s="366"/>
      <c r="N70" s="366"/>
      <c r="O70" s="366"/>
      <c r="P70" s="366"/>
      <c r="Q70" s="366"/>
      <c r="R70" s="366"/>
      <c r="S70" s="366"/>
      <c r="T70" s="366"/>
      <c r="U70" s="366"/>
      <c r="V70" s="5"/>
      <c r="W70" s="5"/>
    </row>
    <row r="71" spans="3:23" s="4" customFormat="1" outlineLevel="1" x14ac:dyDescent="0.25">
      <c r="C71" s="1455"/>
      <c r="D71" s="1455"/>
      <c r="E71" s="1455" t="s">
        <v>577</v>
      </c>
      <c r="F71" s="1455"/>
      <c r="G71" s="1455"/>
      <c r="H71" s="1455"/>
      <c r="I71" s="1455"/>
      <c r="J71" s="365">
        <f>SUM(J68:J70)</f>
        <v>960000</v>
      </c>
      <c r="K71" s="365">
        <f>SUM(K68:K70)</f>
        <v>480000</v>
      </c>
      <c r="L71" s="365">
        <f t="shared" ref="L71:U71" si="10">SUM(L68:L70)</f>
        <v>480000</v>
      </c>
      <c r="M71" s="365">
        <f t="shared" si="10"/>
        <v>0</v>
      </c>
      <c r="N71" s="365">
        <f t="shared" si="10"/>
        <v>0</v>
      </c>
      <c r="O71" s="365">
        <f t="shared" si="10"/>
        <v>0</v>
      </c>
      <c r="P71" s="365">
        <f t="shared" si="10"/>
        <v>0</v>
      </c>
      <c r="Q71" s="365">
        <f t="shared" si="10"/>
        <v>0</v>
      </c>
      <c r="R71" s="365">
        <f t="shared" si="10"/>
        <v>0</v>
      </c>
      <c r="S71" s="365">
        <f t="shared" si="10"/>
        <v>0</v>
      </c>
      <c r="T71" s="365">
        <f t="shared" si="10"/>
        <v>0</v>
      </c>
      <c r="U71" s="365">
        <f t="shared" si="10"/>
        <v>0</v>
      </c>
      <c r="V71" s="5"/>
      <c r="W71" s="5"/>
    </row>
    <row r="72" spans="3:23" s="4" customFormat="1" outlineLevel="1" x14ac:dyDescent="0.25">
      <c r="C72" s="1462" t="s">
        <v>261</v>
      </c>
      <c r="D72" s="1462"/>
      <c r="E72" s="1462"/>
      <c r="F72" s="1462"/>
      <c r="G72" s="1462"/>
      <c r="H72" s="1462"/>
      <c r="I72" s="1462"/>
      <c r="J72" s="368">
        <f>+J71+J66</f>
        <v>145583600</v>
      </c>
      <c r="K72" s="368">
        <f t="shared" ref="K72:U72" si="11">+K71+K66</f>
        <v>63709000</v>
      </c>
      <c r="L72" s="368">
        <f t="shared" si="11"/>
        <v>73252600</v>
      </c>
      <c r="M72" s="368">
        <f t="shared" si="11"/>
        <v>7650000</v>
      </c>
      <c r="N72" s="368">
        <f t="shared" si="11"/>
        <v>0</v>
      </c>
      <c r="O72" s="368">
        <f t="shared" si="11"/>
        <v>0</v>
      </c>
      <c r="P72" s="368">
        <f t="shared" si="11"/>
        <v>900000</v>
      </c>
      <c r="Q72" s="368">
        <f t="shared" si="11"/>
        <v>0</v>
      </c>
      <c r="R72" s="368">
        <f t="shared" si="11"/>
        <v>0</v>
      </c>
      <c r="S72" s="368">
        <f t="shared" si="11"/>
        <v>0</v>
      </c>
      <c r="T72" s="368">
        <f t="shared" si="11"/>
        <v>0</v>
      </c>
      <c r="U72" s="368">
        <f t="shared" si="11"/>
        <v>0</v>
      </c>
      <c r="V72" s="5"/>
      <c r="W72" s="5"/>
    </row>
    <row r="73" spans="3:23" s="4" customFormat="1" outlineLevel="1" x14ac:dyDescent="0.25">
      <c r="C73" s="1455" t="s">
        <v>59</v>
      </c>
      <c r="D73" s="1455"/>
      <c r="E73" s="1455" t="s">
        <v>578</v>
      </c>
      <c r="F73" s="1455"/>
      <c r="G73" s="369" t="s">
        <v>579</v>
      </c>
      <c r="H73" s="369">
        <v>10000</v>
      </c>
      <c r="I73" s="366">
        <v>567</v>
      </c>
      <c r="J73" s="365">
        <f>+H73*I73</f>
        <v>5670000</v>
      </c>
      <c r="K73" s="366"/>
      <c r="L73" s="366"/>
      <c r="M73" s="366"/>
      <c r="N73" s="366"/>
      <c r="O73" s="366">
        <f>+$J$73/7</f>
        <v>810000</v>
      </c>
      <c r="P73" s="366">
        <f t="shared" ref="P73:U73" si="12">+$J$73/7</f>
        <v>810000</v>
      </c>
      <c r="Q73" s="366">
        <f t="shared" si="12"/>
        <v>810000</v>
      </c>
      <c r="R73" s="366">
        <f t="shared" si="12"/>
        <v>810000</v>
      </c>
      <c r="S73" s="366">
        <f t="shared" si="12"/>
        <v>810000</v>
      </c>
      <c r="T73" s="366">
        <f t="shared" si="12"/>
        <v>810000</v>
      </c>
      <c r="U73" s="366">
        <f t="shared" si="12"/>
        <v>810000</v>
      </c>
      <c r="V73" s="5"/>
      <c r="W73" s="5"/>
    </row>
    <row r="74" spans="3:23" s="4" customFormat="1" outlineLevel="1" x14ac:dyDescent="0.25">
      <c r="C74" s="1455"/>
      <c r="D74" s="1455"/>
      <c r="E74" s="1455" t="s">
        <v>580</v>
      </c>
      <c r="F74" s="1455"/>
      <c r="G74" s="369" t="s">
        <v>581</v>
      </c>
      <c r="H74" s="369">
        <v>20</v>
      </c>
      <c r="I74" s="366">
        <f>220000*8</f>
        <v>1760000</v>
      </c>
      <c r="J74" s="365">
        <f>+H74*I74</f>
        <v>35200000</v>
      </c>
      <c r="K74" s="366"/>
      <c r="L74" s="366"/>
      <c r="M74" s="366"/>
      <c r="N74" s="366">
        <f>+J74/8</f>
        <v>4400000</v>
      </c>
      <c r="O74" s="366">
        <f>+N74</f>
        <v>4400000</v>
      </c>
      <c r="P74" s="366">
        <f t="shared" ref="P74:U74" si="13">+O74</f>
        <v>4400000</v>
      </c>
      <c r="Q74" s="366">
        <f t="shared" si="13"/>
        <v>4400000</v>
      </c>
      <c r="R74" s="366">
        <f t="shared" si="13"/>
        <v>4400000</v>
      </c>
      <c r="S74" s="366">
        <f t="shared" si="13"/>
        <v>4400000</v>
      </c>
      <c r="T74" s="366">
        <f t="shared" si="13"/>
        <v>4400000</v>
      </c>
      <c r="U74" s="366">
        <f t="shared" si="13"/>
        <v>4400000</v>
      </c>
      <c r="V74" s="5"/>
      <c r="W74" s="5"/>
    </row>
    <row r="75" spans="3:23" s="4" customFormat="1" outlineLevel="1" x14ac:dyDescent="0.25">
      <c r="C75" s="1455"/>
      <c r="D75" s="1455"/>
      <c r="E75" s="1462" t="s">
        <v>218</v>
      </c>
      <c r="F75" s="1462"/>
      <c r="G75" s="1462"/>
      <c r="H75" s="1462"/>
      <c r="I75" s="1462"/>
      <c r="J75" s="368">
        <f>SUM(J73:J74)</f>
        <v>40870000</v>
      </c>
      <c r="K75" s="368">
        <f t="shared" ref="K75:T75" si="14">SUM(K73:K74)</f>
        <v>0</v>
      </c>
      <c r="L75" s="368">
        <f t="shared" si="14"/>
        <v>0</v>
      </c>
      <c r="M75" s="368">
        <f t="shared" si="14"/>
        <v>0</v>
      </c>
      <c r="N75" s="368">
        <f t="shared" si="14"/>
        <v>4400000</v>
      </c>
      <c r="O75" s="368">
        <f t="shared" si="14"/>
        <v>5210000</v>
      </c>
      <c r="P75" s="368">
        <f t="shared" si="14"/>
        <v>5210000</v>
      </c>
      <c r="Q75" s="368">
        <f t="shared" si="14"/>
        <v>5210000</v>
      </c>
      <c r="R75" s="368">
        <f t="shared" si="14"/>
        <v>5210000</v>
      </c>
      <c r="S75" s="368">
        <f t="shared" si="14"/>
        <v>5210000</v>
      </c>
      <c r="T75" s="368">
        <f t="shared" si="14"/>
        <v>5210000</v>
      </c>
      <c r="U75" s="368">
        <f>SUM(U73:U74)</f>
        <v>5210000</v>
      </c>
      <c r="V75" s="5"/>
      <c r="W75" s="5"/>
    </row>
    <row r="76" spans="3:23" s="4" customFormat="1" outlineLevel="1" x14ac:dyDescent="0.25">
      <c r="C76" s="1457" t="s">
        <v>63</v>
      </c>
      <c r="D76" s="1457"/>
      <c r="E76" s="1457"/>
      <c r="F76" s="1457"/>
      <c r="G76" s="1457"/>
      <c r="H76" s="1457"/>
      <c r="I76" s="1457"/>
      <c r="J76" s="368">
        <f>+J75+J72</f>
        <v>186453600</v>
      </c>
      <c r="K76" s="370">
        <f>+K75+K72</f>
        <v>63709000</v>
      </c>
      <c r="L76" s="370">
        <f t="shared" ref="L76:T76" si="15">+L75+L72</f>
        <v>73252600</v>
      </c>
      <c r="M76" s="370">
        <f t="shared" si="15"/>
        <v>7650000</v>
      </c>
      <c r="N76" s="370">
        <f t="shared" si="15"/>
        <v>4400000</v>
      </c>
      <c r="O76" s="370">
        <f t="shared" si="15"/>
        <v>5210000</v>
      </c>
      <c r="P76" s="370">
        <f t="shared" si="15"/>
        <v>6110000</v>
      </c>
      <c r="Q76" s="370">
        <f t="shared" si="15"/>
        <v>5210000</v>
      </c>
      <c r="R76" s="370">
        <f t="shared" si="15"/>
        <v>5210000</v>
      </c>
      <c r="S76" s="370">
        <f t="shared" si="15"/>
        <v>5210000</v>
      </c>
      <c r="T76" s="370">
        <f t="shared" si="15"/>
        <v>5210000</v>
      </c>
      <c r="U76" s="370">
        <f>+U75+U72</f>
        <v>5210000</v>
      </c>
      <c r="V76" s="5"/>
      <c r="W76" s="5"/>
    </row>
    <row r="77" spans="3:23" s="4" customFormat="1" outlineLevel="1" x14ac:dyDescent="0.25">
      <c r="C77" s="112"/>
      <c r="D77" s="112"/>
      <c r="E77" s="112"/>
      <c r="F77" s="112"/>
      <c r="G77" s="113"/>
      <c r="H77" s="52"/>
      <c r="I77" s="52"/>
      <c r="J77" s="94"/>
      <c r="K77" s="94"/>
      <c r="L77" s="94"/>
      <c r="M77" s="94"/>
      <c r="N77" s="94"/>
      <c r="O77" s="94"/>
      <c r="P77" s="94"/>
      <c r="Q77" s="94"/>
      <c r="R77" s="94"/>
      <c r="S77" s="94"/>
      <c r="T77" s="94"/>
      <c r="U77" s="94"/>
      <c r="V77" s="5"/>
      <c r="W77" s="5"/>
    </row>
    <row r="78" spans="3:23" s="4" customFormat="1" outlineLevel="1" x14ac:dyDescent="0.25">
      <c r="C78" s="11"/>
    </row>
    <row r="79" spans="3:23" s="4" customFormat="1" ht="18" outlineLevel="1" x14ac:dyDescent="0.25">
      <c r="C79" s="1110" t="s">
        <v>348</v>
      </c>
      <c r="D79" s="1110"/>
      <c r="E79" s="1110"/>
      <c r="F79" s="1110"/>
      <c r="G79" s="1110"/>
      <c r="H79" s="1110"/>
      <c r="I79" s="1110"/>
      <c r="J79" s="1110"/>
      <c r="K79" s="1110"/>
      <c r="L79" s="1110"/>
      <c r="M79" s="1110"/>
      <c r="N79" s="1110"/>
      <c r="O79" s="1110"/>
      <c r="P79" s="1110"/>
      <c r="Q79" s="1110"/>
      <c r="R79" s="1110"/>
    </row>
    <row r="80" spans="3:23" s="4" customFormat="1" ht="18" outlineLevel="1" x14ac:dyDescent="0.25">
      <c r="C80" s="152"/>
      <c r="D80" s="152"/>
      <c r="E80" s="152"/>
      <c r="F80" s="152"/>
      <c r="G80" s="152"/>
      <c r="H80" s="152"/>
      <c r="I80" s="152"/>
      <c r="J80" s="152"/>
      <c r="K80" s="152"/>
      <c r="L80" s="6"/>
      <c r="M80" s="6"/>
      <c r="N80" s="6"/>
      <c r="O80" s="6"/>
      <c r="P80" s="6"/>
      <c r="Q80" s="152"/>
      <c r="R80" s="152"/>
    </row>
    <row r="81" spans="3:20" s="4" customFormat="1" ht="18" outlineLevel="1" x14ac:dyDescent="0.25">
      <c r="C81" s="58"/>
      <c r="D81" s="152"/>
      <c r="E81" s="152"/>
      <c r="F81" s="152"/>
      <c r="G81" s="152"/>
      <c r="H81" s="152"/>
      <c r="I81" s="152"/>
      <c r="J81" s="152"/>
      <c r="K81" s="152"/>
      <c r="L81" s="6"/>
      <c r="M81" s="6"/>
      <c r="N81" s="6"/>
      <c r="O81" s="6"/>
      <c r="P81" s="6"/>
      <c r="Q81" s="152"/>
      <c r="R81" s="152"/>
    </row>
    <row r="82" spans="3:20" s="4" customFormat="1" ht="16.5" outlineLevel="1" thickBot="1" x14ac:dyDescent="0.3">
      <c r="C82" s="62"/>
    </row>
    <row r="83" spans="3:20" s="4" customFormat="1" ht="18" outlineLevel="1" thickTop="1" thickBot="1" x14ac:dyDescent="0.3">
      <c r="C83" s="801" t="s">
        <v>66</v>
      </c>
      <c r="D83" s="801"/>
      <c r="E83" s="801"/>
      <c r="F83" s="801"/>
      <c r="G83" s="801"/>
      <c r="H83" s="801"/>
      <c r="I83" s="801"/>
      <c r="J83" s="801"/>
      <c r="K83" s="801"/>
      <c r="L83" s="801"/>
      <c r="M83" s="801"/>
      <c r="N83" s="801"/>
      <c r="O83" s="801"/>
      <c r="P83" s="801"/>
    </row>
    <row r="84" spans="3:20" s="4" customFormat="1" ht="18" outlineLevel="1" thickTop="1" thickBot="1" x14ac:dyDescent="0.3">
      <c r="C84" s="155"/>
      <c r="D84" s="155"/>
      <c r="E84" s="155"/>
      <c r="F84" s="155"/>
      <c r="G84" s="155"/>
      <c r="H84" s="155"/>
      <c r="I84" s="155"/>
      <c r="J84" s="155"/>
      <c r="K84" s="155"/>
      <c r="L84" s="155"/>
      <c r="M84" s="155"/>
      <c r="N84" s="155"/>
      <c r="O84" s="155"/>
      <c r="P84" s="155"/>
    </row>
    <row r="85" spans="3:20" s="4" customFormat="1" ht="18" outlineLevel="1" thickTop="1" thickBot="1" x14ac:dyDescent="0.3">
      <c r="C85" s="1458" t="s">
        <v>173</v>
      </c>
      <c r="D85" s="1459"/>
      <c r="E85" s="1460"/>
      <c r="F85" s="1461">
        <v>0.12</v>
      </c>
      <c r="G85" s="1460"/>
      <c r="H85" s="155"/>
      <c r="I85" s="155"/>
      <c r="J85" s="155"/>
      <c r="K85" s="155"/>
      <c r="L85" s="155"/>
      <c r="M85" s="155"/>
      <c r="N85" s="155"/>
      <c r="O85" s="155"/>
      <c r="P85" s="155"/>
    </row>
    <row r="86" spans="3:20" s="4" customFormat="1" ht="18" outlineLevel="1" thickTop="1" thickBot="1" x14ac:dyDescent="0.3">
      <c r="C86" s="1458" t="s">
        <v>178</v>
      </c>
      <c r="D86" s="1459"/>
      <c r="E86" s="1460"/>
      <c r="F86" s="1468" t="s">
        <v>582</v>
      </c>
      <c r="G86" s="1469"/>
      <c r="H86" s="155"/>
      <c r="I86" s="155"/>
      <c r="J86" s="155"/>
      <c r="K86" s="155"/>
      <c r="L86" s="155"/>
      <c r="M86" s="155"/>
      <c r="N86" s="155"/>
      <c r="O86" s="155"/>
      <c r="P86" s="155"/>
    </row>
    <row r="87" spans="3:20" s="4" customFormat="1" ht="18" outlineLevel="1" thickTop="1" thickBot="1" x14ac:dyDescent="0.3">
      <c r="C87" s="1458" t="s">
        <v>216</v>
      </c>
      <c r="D87" s="1459"/>
      <c r="E87" s="1460"/>
      <c r="F87" s="1468">
        <v>10</v>
      </c>
      <c r="G87" s="1469"/>
      <c r="H87" s="155"/>
      <c r="I87" s="155"/>
      <c r="J87" s="155"/>
      <c r="K87" s="155"/>
      <c r="L87" s="155"/>
      <c r="M87" s="155"/>
      <c r="N87" s="155"/>
      <c r="O87" s="155"/>
      <c r="P87" s="155"/>
    </row>
    <row r="88" spans="3:20" s="4" customFormat="1" ht="18" outlineLevel="1" thickTop="1" thickBot="1" x14ac:dyDescent="0.3">
      <c r="C88" s="1389" t="s">
        <v>64</v>
      </c>
      <c r="D88" s="1389"/>
      <c r="E88" s="1389"/>
      <c r="F88" s="1470" t="s">
        <v>57</v>
      </c>
      <c r="G88" s="1470"/>
      <c r="H88" s="1470"/>
      <c r="I88" s="1470"/>
      <c r="J88" s="1470"/>
      <c r="K88" s="1470"/>
      <c r="L88" s="1470"/>
      <c r="M88" s="1470"/>
      <c r="N88" s="1470"/>
      <c r="O88" s="1470"/>
      <c r="P88" s="1470"/>
      <c r="T88" s="73">
        <v>0.08</v>
      </c>
    </row>
    <row r="89" spans="3:20" s="4" customFormat="1" ht="18" outlineLevel="1" thickTop="1" thickBot="1" x14ac:dyDescent="0.3">
      <c r="C89" s="1389"/>
      <c r="D89" s="1389"/>
      <c r="E89" s="1389"/>
      <c r="F89" s="157">
        <v>0</v>
      </c>
      <c r="G89" s="157">
        <v>1</v>
      </c>
      <c r="H89" s="157">
        <v>2</v>
      </c>
      <c r="I89" s="157">
        <v>3</v>
      </c>
      <c r="J89" s="157">
        <v>4</v>
      </c>
      <c r="K89" s="157">
        <v>5</v>
      </c>
      <c r="L89" s="157">
        <v>6</v>
      </c>
      <c r="M89" s="157">
        <v>7</v>
      </c>
      <c r="N89" s="157">
        <v>8</v>
      </c>
      <c r="O89" s="157">
        <v>9</v>
      </c>
      <c r="P89" s="157">
        <v>10</v>
      </c>
      <c r="T89" s="73">
        <v>0.15</v>
      </c>
    </row>
    <row r="90" spans="3:20" s="4" customFormat="1" ht="16.5" outlineLevel="1" thickTop="1" thickBot="1" x14ac:dyDescent="0.3">
      <c r="C90" s="1463" t="s">
        <v>63</v>
      </c>
      <c r="D90" s="1463"/>
      <c r="E90" s="1463"/>
      <c r="F90" s="108">
        <f>+K76-K71</f>
        <v>63229000</v>
      </c>
      <c r="G90" s="108">
        <f t="shared" ref="G90:P90" si="16">+L76-L71</f>
        <v>72772600</v>
      </c>
      <c r="H90" s="108">
        <f t="shared" si="16"/>
        <v>7650000</v>
      </c>
      <c r="I90" s="108">
        <f t="shared" si="16"/>
        <v>4400000</v>
      </c>
      <c r="J90" s="108">
        <f t="shared" si="16"/>
        <v>5210000</v>
      </c>
      <c r="K90" s="108">
        <f t="shared" si="16"/>
        <v>6110000</v>
      </c>
      <c r="L90" s="108">
        <f t="shared" si="16"/>
        <v>5210000</v>
      </c>
      <c r="M90" s="108">
        <f t="shared" si="16"/>
        <v>5210000</v>
      </c>
      <c r="N90" s="108">
        <f t="shared" si="16"/>
        <v>5210000</v>
      </c>
      <c r="O90" s="108">
        <f t="shared" si="16"/>
        <v>5210000</v>
      </c>
      <c r="P90" s="108">
        <f t="shared" si="16"/>
        <v>5210000</v>
      </c>
    </row>
    <row r="91" spans="3:20" s="4" customFormat="1" ht="48.75" customHeight="1" outlineLevel="1" thickTop="1" thickBot="1" x14ac:dyDescent="0.3">
      <c r="C91" s="1463" t="s">
        <v>177</v>
      </c>
      <c r="D91" s="1463"/>
      <c r="E91" s="1463"/>
      <c r="F91" s="109"/>
      <c r="G91" s="109">
        <v>500</v>
      </c>
      <c r="H91" s="109">
        <v>500</v>
      </c>
      <c r="I91" s="109">
        <v>1000</v>
      </c>
      <c r="J91" s="109">
        <v>1000</v>
      </c>
      <c r="K91" s="109">
        <v>1000</v>
      </c>
      <c r="L91" s="109">
        <v>1000</v>
      </c>
      <c r="M91" s="109">
        <v>1000</v>
      </c>
      <c r="N91" s="109">
        <v>1000</v>
      </c>
      <c r="O91" s="109">
        <v>1000</v>
      </c>
      <c r="P91" s="109">
        <v>1000</v>
      </c>
    </row>
    <row r="92" spans="3:20" s="4" customFormat="1" ht="16.5" outlineLevel="1" thickTop="1" thickBot="1" x14ac:dyDescent="0.3">
      <c r="C92" s="1464" t="s">
        <v>179</v>
      </c>
      <c r="D92" s="1465"/>
      <c r="E92" s="1466"/>
      <c r="F92" s="108">
        <f>NPV(F85,G90:P90)+F90</f>
        <v>154869707.20866296</v>
      </c>
      <c r="G92" s="108"/>
      <c r="H92" s="108"/>
      <c r="I92" s="108"/>
      <c r="J92" s="108"/>
      <c r="K92" s="108"/>
      <c r="L92" s="108"/>
      <c r="M92" s="108"/>
      <c r="N92" s="108"/>
      <c r="O92" s="108"/>
      <c r="P92" s="108"/>
    </row>
    <row r="93" spans="3:20" ht="18" customHeight="1" outlineLevel="1" thickTop="1" thickBot="1" x14ac:dyDescent="0.3">
      <c r="C93" s="1467" t="s">
        <v>65</v>
      </c>
      <c r="D93" s="1467"/>
      <c r="E93" s="1467"/>
      <c r="F93" s="108">
        <f>F92*((1+F85)^F87*F85)/((1+F85)^F87-1)</f>
        <v>27409485.684004989</v>
      </c>
      <c r="G93" s="108"/>
      <c r="H93" s="110"/>
      <c r="I93" s="110"/>
      <c r="J93" s="110"/>
      <c r="K93" s="110"/>
      <c r="L93" s="110"/>
      <c r="M93" s="108"/>
      <c r="N93" s="108"/>
      <c r="O93" s="108"/>
      <c r="P93" s="108"/>
    </row>
    <row r="94" spans="3:20" ht="16.5" outlineLevel="1" thickTop="1" thickBot="1" x14ac:dyDescent="0.3">
      <c r="C94" s="1467" t="s">
        <v>144</v>
      </c>
      <c r="D94" s="1467"/>
      <c r="E94" s="1467"/>
      <c r="F94" s="111">
        <f>AVERAGE(F91:P91)</f>
        <v>900</v>
      </c>
      <c r="G94" s="111"/>
      <c r="H94" s="111"/>
      <c r="I94" s="111"/>
      <c r="J94" s="111"/>
      <c r="K94" s="111"/>
      <c r="L94" s="111"/>
      <c r="M94" s="111"/>
      <c r="N94" s="111"/>
      <c r="O94" s="111"/>
      <c r="P94" s="111"/>
    </row>
    <row r="95" spans="3:20" ht="16.5" outlineLevel="1" thickTop="1" thickBot="1" x14ac:dyDescent="0.3">
      <c r="C95" s="1467" t="s">
        <v>145</v>
      </c>
      <c r="D95" s="1467"/>
      <c r="E95" s="1467"/>
      <c r="F95" s="108">
        <f>+F93/F94</f>
        <v>30454.984093338877</v>
      </c>
      <c r="G95" s="110"/>
      <c r="H95" s="110"/>
      <c r="I95" s="110"/>
      <c r="J95" s="110"/>
      <c r="K95" s="110"/>
      <c r="L95" s="110"/>
      <c r="M95" s="108"/>
      <c r="N95" s="108"/>
      <c r="O95" s="108"/>
      <c r="P95" s="108"/>
    </row>
    <row r="96" spans="3:20" s="4" customFormat="1" ht="15.75" outlineLevel="1" thickTop="1" x14ac:dyDescent="0.25"/>
    <row r="97" spans="3:23" s="4" customFormat="1" outlineLevel="1" x14ac:dyDescent="0.25">
      <c r="C97" s="44"/>
    </row>
    <row r="98" spans="3:23" ht="23.25" outlineLevel="1" x14ac:dyDescent="0.35">
      <c r="C98" s="1471" t="s">
        <v>349</v>
      </c>
      <c r="D98" s="1471"/>
      <c r="E98" s="1471"/>
      <c r="F98" s="1471"/>
      <c r="G98" s="1471"/>
      <c r="H98" s="1471"/>
      <c r="I98" s="1471"/>
      <c r="J98" s="1471"/>
      <c r="K98" s="1471"/>
      <c r="L98" s="1471"/>
      <c r="M98" s="139"/>
    </row>
    <row r="99" spans="3:23" ht="24" outlineLevel="1" thickBot="1" x14ac:dyDescent="0.4">
      <c r="D99" s="137"/>
      <c r="E99" s="137"/>
      <c r="F99" s="137"/>
      <c r="G99" s="137"/>
      <c r="H99" s="137"/>
      <c r="I99" s="137"/>
      <c r="J99" s="137"/>
      <c r="K99" s="137"/>
      <c r="L99" s="137"/>
      <c r="M99" s="137"/>
    </row>
    <row r="100" spans="3:23" ht="24.75" outlineLevel="1" thickTop="1" thickBot="1" x14ac:dyDescent="0.4">
      <c r="D100" s="1472" t="s">
        <v>225</v>
      </c>
      <c r="E100" s="1473"/>
      <c r="F100" s="1473"/>
      <c r="G100" s="1473"/>
      <c r="H100" s="1474"/>
      <c r="I100" s="1475">
        <v>5</v>
      </c>
      <c r="J100" s="1476"/>
      <c r="K100" s="137"/>
      <c r="L100" s="137"/>
      <c r="M100" s="137"/>
    </row>
    <row r="101" spans="3:23" ht="19.5" outlineLevel="1" thickTop="1" x14ac:dyDescent="0.3">
      <c r="D101" s="77"/>
    </row>
    <row r="102" spans="3:23" ht="17.25" outlineLevel="1" thickBot="1" x14ac:dyDescent="0.3">
      <c r="D102" s="1442" t="s">
        <v>223</v>
      </c>
      <c r="E102" s="1443"/>
      <c r="F102" s="1443"/>
      <c r="G102" s="1443"/>
      <c r="H102" s="1443"/>
      <c r="I102" s="1443"/>
      <c r="J102" s="1443"/>
      <c r="K102" s="1443"/>
      <c r="L102" s="1443"/>
      <c r="M102" s="1443"/>
    </row>
    <row r="103" spans="3:23" ht="16.5" outlineLevel="1" thickTop="1" thickBot="1" x14ac:dyDescent="0.3">
      <c r="C103" s="4"/>
      <c r="D103" s="1477" t="s">
        <v>64</v>
      </c>
      <c r="E103" s="1477"/>
      <c r="F103" s="1389" t="s">
        <v>222</v>
      </c>
      <c r="G103" s="1389"/>
      <c r="H103" s="1389"/>
      <c r="I103" s="1389"/>
      <c r="J103" s="1389"/>
      <c r="K103" s="1389" t="s">
        <v>224</v>
      </c>
      <c r="L103" s="1389"/>
      <c r="M103" s="1389"/>
    </row>
    <row r="104" spans="3:23" ht="16.5" outlineLevel="1" thickTop="1" thickBot="1" x14ac:dyDescent="0.3">
      <c r="C104" s="4"/>
      <c r="D104" s="1477"/>
      <c r="E104" s="1477"/>
      <c r="F104" s="1389" t="s">
        <v>157</v>
      </c>
      <c r="G104" s="1389"/>
      <c r="H104" s="1389" t="s">
        <v>22</v>
      </c>
      <c r="I104" s="1389"/>
      <c r="J104" s="1389"/>
      <c r="K104" s="1389" t="s">
        <v>22</v>
      </c>
      <c r="L104" s="1389"/>
      <c r="M104" s="1389"/>
    </row>
    <row r="105" spans="3:23" ht="27" outlineLevel="1" thickTop="1" thickBot="1" x14ac:dyDescent="0.3">
      <c r="C105" s="4"/>
      <c r="D105" s="1477"/>
      <c r="E105" s="1477"/>
      <c r="F105" s="1389"/>
      <c r="G105" s="1389"/>
      <c r="H105" s="140" t="s">
        <v>10</v>
      </c>
      <c r="I105" s="140" t="s">
        <v>11</v>
      </c>
      <c r="J105" s="140" t="s">
        <v>350</v>
      </c>
      <c r="K105" s="140" t="s">
        <v>10</v>
      </c>
      <c r="L105" s="140" t="s">
        <v>11</v>
      </c>
      <c r="M105" s="140" t="s">
        <v>350</v>
      </c>
    </row>
    <row r="106" spans="3:23" ht="29.25" customHeight="1" outlineLevel="1" thickTop="1" thickBot="1" x14ac:dyDescent="0.3">
      <c r="C106" s="4"/>
      <c r="D106" s="1488" t="s">
        <v>399</v>
      </c>
      <c r="E106" s="1489"/>
      <c r="F106" s="1368" t="s">
        <v>564</v>
      </c>
      <c r="G106" s="1368"/>
      <c r="H106" s="40">
        <v>80</v>
      </c>
      <c r="I106" s="40">
        <v>20</v>
      </c>
      <c r="J106" s="40"/>
      <c r="K106" s="40">
        <f>+H106*$I$100</f>
        <v>400</v>
      </c>
      <c r="L106" s="40">
        <f>+I106*$I$100</f>
        <v>100</v>
      </c>
      <c r="M106" s="40"/>
      <c r="W106" s="48" t="s">
        <v>648</v>
      </c>
    </row>
    <row r="107" spans="3:23" ht="29.25" customHeight="1" outlineLevel="1" thickTop="1" thickBot="1" x14ac:dyDescent="0.3">
      <c r="C107" s="4"/>
      <c r="D107" s="1490"/>
      <c r="E107" s="1491"/>
      <c r="F107" s="1496" t="s">
        <v>571</v>
      </c>
      <c r="G107" s="1497"/>
      <c r="H107" s="40">
        <v>24</v>
      </c>
      <c r="I107" s="40">
        <v>6</v>
      </c>
      <c r="J107" s="40"/>
      <c r="K107" s="40">
        <f t="shared" ref="K107:K108" si="17">+H107*$I$100</f>
        <v>120</v>
      </c>
      <c r="L107" s="40">
        <f t="shared" ref="L107:L108" si="18">+I107*$I$100</f>
        <v>30</v>
      </c>
      <c r="M107" s="40"/>
    </row>
    <row r="108" spans="3:23" ht="29.25" customHeight="1" outlineLevel="1" thickTop="1" thickBot="1" x14ac:dyDescent="0.3">
      <c r="C108" s="4"/>
      <c r="D108" s="1492"/>
      <c r="E108" s="1493"/>
      <c r="F108" s="1496" t="s">
        <v>583</v>
      </c>
      <c r="G108" s="1497"/>
      <c r="H108" s="40">
        <v>5</v>
      </c>
      <c r="I108" s="40">
        <v>15</v>
      </c>
      <c r="J108" s="40"/>
      <c r="K108" s="40">
        <f t="shared" si="17"/>
        <v>25</v>
      </c>
      <c r="L108" s="40">
        <f t="shared" si="18"/>
        <v>75</v>
      </c>
      <c r="M108" s="40"/>
    </row>
    <row r="109" spans="3:23" ht="16.5" outlineLevel="1" thickTop="1" thickBot="1" x14ac:dyDescent="0.3">
      <c r="D109" s="1488" t="s">
        <v>585</v>
      </c>
      <c r="E109" s="1489"/>
      <c r="F109" s="1494" t="s">
        <v>574</v>
      </c>
      <c r="G109" s="1495"/>
      <c r="H109" s="40">
        <v>5</v>
      </c>
      <c r="I109" s="40">
        <v>5</v>
      </c>
      <c r="J109" s="40"/>
      <c r="K109" s="40">
        <f t="shared" ref="K109:K110" si="19">+H109*$I$100</f>
        <v>25</v>
      </c>
      <c r="L109" s="40">
        <f t="shared" ref="L109:L110" si="20">+I109*$I$100</f>
        <v>25</v>
      </c>
      <c r="M109" s="40"/>
    </row>
    <row r="110" spans="3:23" ht="37.5" customHeight="1" outlineLevel="1" thickTop="1" thickBot="1" x14ac:dyDescent="0.3">
      <c r="D110" s="1490"/>
      <c r="E110" s="1491"/>
      <c r="F110" s="1496" t="s">
        <v>576</v>
      </c>
      <c r="G110" s="1497"/>
      <c r="H110" s="40">
        <v>2</v>
      </c>
      <c r="I110" s="40">
        <v>3</v>
      </c>
      <c r="J110" s="40"/>
      <c r="K110" s="40">
        <f t="shared" si="19"/>
        <v>10</v>
      </c>
      <c r="L110" s="40">
        <f t="shared" si="20"/>
        <v>15</v>
      </c>
      <c r="M110" s="40"/>
    </row>
    <row r="111" spans="3:23" ht="16.5" outlineLevel="1" thickTop="1" thickBot="1" x14ac:dyDescent="0.3">
      <c r="D111" s="1492"/>
      <c r="E111" s="1493"/>
      <c r="F111" s="1496"/>
      <c r="G111" s="1497"/>
      <c r="H111" s="40"/>
      <c r="I111" s="40"/>
      <c r="J111" s="40"/>
      <c r="K111" s="40"/>
      <c r="L111" s="40"/>
      <c r="M111" s="40"/>
    </row>
    <row r="112" spans="3:23" ht="16.5" outlineLevel="1" thickTop="1" thickBot="1" x14ac:dyDescent="0.3">
      <c r="D112" s="87" t="s">
        <v>12</v>
      </c>
      <c r="E112" s="88"/>
      <c r="F112" s="88"/>
      <c r="G112" s="89"/>
      <c r="H112" s="141">
        <f>SUM(H106:H111)</f>
        <v>116</v>
      </c>
      <c r="I112" s="141">
        <f t="shared" ref="I112:M112" si="21">SUM(I106:I111)</f>
        <v>49</v>
      </c>
      <c r="J112" s="141">
        <f t="shared" si="21"/>
        <v>0</v>
      </c>
      <c r="K112" s="141">
        <f t="shared" si="21"/>
        <v>580</v>
      </c>
      <c r="L112" s="141">
        <f t="shared" si="21"/>
        <v>245</v>
      </c>
      <c r="M112" s="141">
        <f t="shared" si="21"/>
        <v>0</v>
      </c>
    </row>
    <row r="113" spans="2:23" s="4" customFormat="1" ht="16.5" outlineLevel="1" thickTop="1" thickBot="1" x14ac:dyDescent="0.3">
      <c r="C113" s="44"/>
    </row>
    <row r="114" spans="2:23" s="4" customFormat="1" ht="15.75" outlineLevel="1" thickTop="1" x14ac:dyDescent="0.25">
      <c r="C114" s="44"/>
      <c r="D114" s="1478" t="s">
        <v>351</v>
      </c>
      <c r="E114" s="1479"/>
      <c r="F114" s="1479"/>
      <c r="G114" s="1479"/>
      <c r="H114" s="1479"/>
      <c r="I114" s="1479"/>
      <c r="J114" s="1479"/>
      <c r="K114" s="1479"/>
      <c r="L114" s="1479"/>
      <c r="M114" s="1480"/>
    </row>
    <row r="115" spans="2:23" ht="15.75" outlineLevel="1" thickBot="1" x14ac:dyDescent="0.3">
      <c r="D115" s="1481"/>
      <c r="E115" s="1482"/>
      <c r="F115" s="1482"/>
      <c r="G115" s="1482"/>
      <c r="H115" s="1482"/>
      <c r="I115" s="1482"/>
      <c r="J115" s="1482"/>
      <c r="K115" s="1482"/>
      <c r="L115" s="1482"/>
      <c r="M115" s="1483"/>
    </row>
    <row r="116" spans="2:23" ht="16.5" thickTop="1" thickBot="1" x14ac:dyDescent="0.3"/>
    <row r="117" spans="2:23" s="4" customFormat="1" ht="19.5" thickTop="1" thickBot="1" x14ac:dyDescent="0.3">
      <c r="B117" s="1431" t="s">
        <v>219</v>
      </c>
      <c r="C117" s="1432"/>
      <c r="D117" s="1433"/>
      <c r="E117" s="1484" t="s">
        <v>409</v>
      </c>
      <c r="F117" s="1484"/>
      <c r="G117" s="1484"/>
      <c r="H117" s="1484"/>
      <c r="I117" s="1484"/>
      <c r="J117" s="1484"/>
      <c r="K117" s="1484"/>
      <c r="L117" s="1484"/>
      <c r="M117" s="1484"/>
      <c r="N117" s="1484"/>
      <c r="O117" s="1484"/>
      <c r="P117" s="1485"/>
    </row>
    <row r="118" spans="2:23" s="4" customFormat="1" ht="18.75" thickTop="1" x14ac:dyDescent="0.25">
      <c r="B118" s="90"/>
      <c r="C118" s="90"/>
      <c r="D118" s="90"/>
      <c r="E118" s="90"/>
      <c r="F118" s="90"/>
      <c r="G118" s="90"/>
      <c r="H118" s="90"/>
      <c r="I118" s="90"/>
      <c r="J118" s="90"/>
      <c r="K118" s="90"/>
      <c r="L118" s="90"/>
      <c r="M118" s="90"/>
      <c r="N118" s="90"/>
      <c r="O118" s="90"/>
      <c r="P118" s="90"/>
    </row>
    <row r="119" spans="2:23" s="4" customFormat="1" ht="18" outlineLevel="1" x14ac:dyDescent="0.25">
      <c r="B119" s="1110" t="s">
        <v>192</v>
      </c>
      <c r="C119" s="1110"/>
      <c r="D119" s="1110"/>
      <c r="E119" s="1110"/>
      <c r="F119" s="1110"/>
      <c r="G119" s="1110"/>
      <c r="H119" s="1110"/>
      <c r="I119" s="1110"/>
      <c r="J119" s="1110"/>
      <c r="K119" s="1110"/>
      <c r="L119" s="1110"/>
      <c r="M119" s="1110"/>
      <c r="N119" s="1110"/>
      <c r="O119" s="1110"/>
      <c r="P119" s="1110"/>
    </row>
    <row r="120" spans="2:23" s="4" customFormat="1" outlineLevel="1" x14ac:dyDescent="0.25">
      <c r="B120" s="49"/>
      <c r="L120" s="49"/>
    </row>
    <row r="121" spans="2:23" s="4" customFormat="1" ht="17.25" outlineLevel="1" thickBot="1" x14ac:dyDescent="0.3">
      <c r="C121" s="1486" t="s">
        <v>199</v>
      </c>
      <c r="D121" s="1487"/>
      <c r="E121" s="1487"/>
      <c r="F121" s="1487"/>
      <c r="G121" s="1487"/>
      <c r="H121" s="1487"/>
      <c r="I121" s="1487"/>
      <c r="J121" s="1487"/>
      <c r="K121" s="1487"/>
      <c r="L121" s="1487"/>
      <c r="M121" s="1487"/>
      <c r="N121" s="1487"/>
      <c r="O121" s="1487"/>
      <c r="P121" s="1487"/>
      <c r="R121" s="84"/>
      <c r="S121" s="84"/>
      <c r="T121" s="1444"/>
      <c r="U121" s="1444"/>
      <c r="V121" s="1444"/>
      <c r="W121" s="1444"/>
    </row>
    <row r="122" spans="2:23" s="4" customFormat="1" ht="31.5" outlineLevel="1" thickTop="1" thickBot="1" x14ac:dyDescent="0.3">
      <c r="C122" s="1505" t="s">
        <v>200</v>
      </c>
      <c r="D122" s="1354" t="s">
        <v>250</v>
      </c>
      <c r="E122" s="1355"/>
      <c r="F122" s="1356"/>
      <c r="G122" s="154" t="s">
        <v>58</v>
      </c>
      <c r="H122" s="1365" t="s">
        <v>204</v>
      </c>
      <c r="I122" s="1365"/>
      <c r="J122" s="1365" t="s">
        <v>203</v>
      </c>
      <c r="K122" s="1365"/>
      <c r="L122" s="1365" t="s">
        <v>56</v>
      </c>
      <c r="M122" s="1365"/>
      <c r="N122" s="1365" t="s">
        <v>202</v>
      </c>
      <c r="O122" s="1365"/>
      <c r="P122" s="1365"/>
      <c r="T122" s="85"/>
      <c r="U122" s="85"/>
      <c r="V122" s="85"/>
      <c r="W122" s="85"/>
    </row>
    <row r="123" spans="2:23" s="4" customFormat="1" ht="18" outlineLevel="1" thickTop="1" thickBot="1" x14ac:dyDescent="0.3">
      <c r="C123" s="1506"/>
      <c r="D123" s="1508" t="s">
        <v>201</v>
      </c>
      <c r="E123" s="1509"/>
      <c r="F123" s="1510"/>
      <c r="G123" s="1511" t="s">
        <v>588</v>
      </c>
      <c r="H123" s="1512"/>
      <c r="I123" s="1512"/>
      <c r="J123" s="1512"/>
      <c r="K123" s="1512"/>
      <c r="L123" s="1512"/>
      <c r="M123" s="1512"/>
      <c r="N123" s="1512"/>
      <c r="O123" s="1512"/>
      <c r="P123" s="1513"/>
    </row>
    <row r="124" spans="2:23" s="4" customFormat="1" ht="18" outlineLevel="1" thickTop="1" thickBot="1" x14ac:dyDescent="0.3">
      <c r="C124" s="1506"/>
      <c r="D124" s="1502" t="s">
        <v>586</v>
      </c>
      <c r="E124" s="1503"/>
      <c r="F124" s="1504"/>
      <c r="G124" s="153" t="s">
        <v>565</v>
      </c>
      <c r="H124" s="1306">
        <v>8000</v>
      </c>
      <c r="I124" s="1306"/>
      <c r="J124" s="1498">
        <v>4000</v>
      </c>
      <c r="K124" s="1499"/>
      <c r="L124" s="1498">
        <f>+H124*J124</f>
        <v>32000000</v>
      </c>
      <c r="M124" s="1499"/>
      <c r="N124" s="1500"/>
      <c r="O124" s="1500"/>
      <c r="P124" s="1501"/>
    </row>
    <row r="125" spans="2:23" s="4" customFormat="1" ht="18" outlineLevel="1" thickTop="1" thickBot="1" x14ac:dyDescent="0.3">
      <c r="C125" s="1506"/>
      <c r="D125" s="1502" t="s">
        <v>587</v>
      </c>
      <c r="E125" s="1503"/>
      <c r="F125" s="1504"/>
      <c r="G125" s="153" t="s">
        <v>567</v>
      </c>
      <c r="H125" s="1306">
        <v>10</v>
      </c>
      <c r="I125" s="1306"/>
      <c r="J125" s="1498">
        <v>65000</v>
      </c>
      <c r="K125" s="1499"/>
      <c r="L125" s="1498">
        <f t="shared" ref="L125" si="22">+H125*J125</f>
        <v>650000</v>
      </c>
      <c r="M125" s="1499"/>
      <c r="N125" s="1500"/>
      <c r="O125" s="1500"/>
      <c r="P125" s="1501"/>
    </row>
    <row r="126" spans="2:23" s="4" customFormat="1" ht="18" outlineLevel="1" thickTop="1" thickBot="1" x14ac:dyDescent="0.3">
      <c r="C126" s="1506"/>
      <c r="D126" s="1516" t="s">
        <v>210</v>
      </c>
      <c r="E126" s="1517"/>
      <c r="F126" s="1517"/>
      <c r="G126" s="1518"/>
      <c r="H126" s="1519">
        <f>SUM(H124:I125)</f>
        <v>8010</v>
      </c>
      <c r="I126" s="1519"/>
      <c r="J126" s="1520"/>
      <c r="K126" s="1520"/>
      <c r="L126" s="1520">
        <f>SUM(L124:M125)</f>
        <v>32650000</v>
      </c>
      <c r="M126" s="1520"/>
      <c r="N126" s="1519"/>
      <c r="O126" s="1519"/>
      <c r="P126" s="1521"/>
    </row>
    <row r="127" spans="2:23" s="4" customFormat="1" ht="18" outlineLevel="1" thickTop="1" thickBot="1" x14ac:dyDescent="0.3">
      <c r="C127" s="1506"/>
      <c r="D127" s="1508" t="s">
        <v>206</v>
      </c>
      <c r="E127" s="1509"/>
      <c r="F127" s="1510"/>
      <c r="G127" s="1512" t="s">
        <v>403</v>
      </c>
      <c r="H127" s="1512"/>
      <c r="I127" s="1512"/>
      <c r="J127" s="1512"/>
      <c r="K127" s="1512"/>
      <c r="L127" s="1512"/>
      <c r="M127" s="1512"/>
      <c r="N127" s="1512"/>
      <c r="O127" s="1512"/>
      <c r="P127" s="1513"/>
    </row>
    <row r="128" spans="2:23" s="4" customFormat="1" ht="18" outlineLevel="1" thickTop="1" thickBot="1" x14ac:dyDescent="0.3">
      <c r="C128" s="1506"/>
      <c r="D128" s="1514" t="s">
        <v>574</v>
      </c>
      <c r="E128" s="1292"/>
      <c r="F128" s="1293"/>
      <c r="G128" s="153" t="s">
        <v>567</v>
      </c>
      <c r="H128" s="1306">
        <v>10</v>
      </c>
      <c r="I128" s="1306"/>
      <c r="J128" s="1498">
        <v>26500</v>
      </c>
      <c r="K128" s="1499"/>
      <c r="L128" s="1498">
        <f>+H128*J128</f>
        <v>265000</v>
      </c>
      <c r="M128" s="1499"/>
      <c r="N128" s="1306"/>
      <c r="O128" s="1306"/>
      <c r="P128" s="1515"/>
    </row>
    <row r="129" spans="2:23" s="4" customFormat="1" ht="18" outlineLevel="1" thickTop="1" thickBot="1" x14ac:dyDescent="0.3">
      <c r="C129" s="1506"/>
      <c r="D129" s="1514" t="s">
        <v>575</v>
      </c>
      <c r="E129" s="1292"/>
      <c r="F129" s="1293"/>
      <c r="G129" s="153" t="s">
        <v>567</v>
      </c>
      <c r="H129" s="1306">
        <v>100</v>
      </c>
      <c r="I129" s="1306"/>
      <c r="J129" s="1498">
        <v>6500</v>
      </c>
      <c r="K129" s="1499"/>
      <c r="L129" s="1498">
        <f>+H129*J129</f>
        <v>650000</v>
      </c>
      <c r="M129" s="1499"/>
      <c r="N129" s="1306"/>
      <c r="O129" s="1306"/>
      <c r="P129" s="1515"/>
    </row>
    <row r="130" spans="2:23" s="4" customFormat="1" ht="18" outlineLevel="1" thickTop="1" thickBot="1" x14ac:dyDescent="0.3">
      <c r="C130" s="1506"/>
      <c r="D130" s="1514" t="s">
        <v>576</v>
      </c>
      <c r="E130" s="1292"/>
      <c r="F130" s="1293"/>
      <c r="G130" s="153" t="s">
        <v>567</v>
      </c>
      <c r="H130" s="1306">
        <v>1</v>
      </c>
      <c r="I130" s="1306"/>
      <c r="J130" s="1498">
        <v>45000</v>
      </c>
      <c r="K130" s="1499"/>
      <c r="L130" s="1498">
        <f>+H130*J130</f>
        <v>45000</v>
      </c>
      <c r="M130" s="1499"/>
      <c r="N130" s="1306"/>
      <c r="O130" s="1306"/>
      <c r="P130" s="1515"/>
    </row>
    <row r="131" spans="2:23" s="4" customFormat="1" ht="18" outlineLevel="1" thickTop="1" thickBot="1" x14ac:dyDescent="0.3">
      <c r="C131" s="1506"/>
      <c r="D131" s="1516" t="s">
        <v>210</v>
      </c>
      <c r="E131" s="1517"/>
      <c r="F131" s="1517"/>
      <c r="G131" s="1518"/>
      <c r="H131" s="1519">
        <f>SUM(H128:I130)</f>
        <v>111</v>
      </c>
      <c r="I131" s="1519"/>
      <c r="J131" s="1520"/>
      <c r="K131" s="1520"/>
      <c r="L131" s="1520">
        <f>SUM(L128:M130)</f>
        <v>960000</v>
      </c>
      <c r="M131" s="1520"/>
      <c r="N131" s="1519"/>
      <c r="O131" s="1519"/>
      <c r="P131" s="1521"/>
    </row>
    <row r="132" spans="2:23" s="4" customFormat="1" ht="18" outlineLevel="1" thickTop="1" thickBot="1" x14ac:dyDescent="0.3">
      <c r="C132" s="1507"/>
      <c r="D132" s="1522" t="s">
        <v>61</v>
      </c>
      <c r="E132" s="1523"/>
      <c r="F132" s="1523"/>
      <c r="G132" s="1524"/>
      <c r="H132" s="1522">
        <f>+H131+H126</f>
        <v>8121</v>
      </c>
      <c r="I132" s="1524"/>
      <c r="J132" s="1522"/>
      <c r="K132" s="1524"/>
      <c r="L132" s="1525">
        <f t="shared" ref="L132" si="23">+L131+L126</f>
        <v>33610000</v>
      </c>
      <c r="M132" s="1526"/>
      <c r="N132" s="1522"/>
      <c r="O132" s="1523"/>
      <c r="P132" s="1524"/>
      <c r="Q132" s="13"/>
      <c r="R132" s="13"/>
    </row>
    <row r="133" spans="2:23" s="4" customFormat="1" ht="17.25" outlineLevel="1" thickTop="1" x14ac:dyDescent="0.25">
      <c r="C133" s="95"/>
      <c r="D133" s="93"/>
      <c r="E133" s="93"/>
      <c r="F133" s="93"/>
      <c r="G133" s="93"/>
      <c r="H133" s="93"/>
      <c r="I133" s="93"/>
      <c r="J133" s="93"/>
      <c r="K133" s="93"/>
      <c r="L133" s="93"/>
      <c r="M133" s="96"/>
      <c r="N133" s="93"/>
      <c r="O133" s="92"/>
      <c r="P133" s="92"/>
      <c r="Q133" s="92"/>
      <c r="R133" s="13"/>
      <c r="S133" s="13"/>
    </row>
    <row r="134" spans="2:23" s="4" customFormat="1" ht="16.5" outlineLevel="1" x14ac:dyDescent="0.25">
      <c r="C134" s="95"/>
      <c r="D134" s="93"/>
      <c r="E134" s="93"/>
      <c r="F134" s="93"/>
      <c r="G134" s="93"/>
      <c r="H134" s="93"/>
      <c r="I134" s="93"/>
      <c r="J134" s="93"/>
      <c r="K134" s="93"/>
      <c r="L134" s="93"/>
      <c r="M134" s="96"/>
      <c r="N134" s="93"/>
      <c r="O134" s="92"/>
      <c r="P134" s="92"/>
      <c r="Q134" s="92"/>
      <c r="R134" s="13"/>
      <c r="S134" s="13"/>
    </row>
    <row r="135" spans="2:23" s="4" customFormat="1" ht="16.5" outlineLevel="1" x14ac:dyDescent="0.25">
      <c r="C135" s="95"/>
      <c r="D135" s="93"/>
      <c r="E135" s="93"/>
      <c r="F135" s="93"/>
      <c r="G135" s="93"/>
      <c r="H135" s="93"/>
      <c r="I135" s="93"/>
      <c r="J135" s="93"/>
      <c r="K135" s="93"/>
      <c r="L135" s="93"/>
      <c r="M135" s="96"/>
      <c r="N135" s="93"/>
      <c r="O135" s="92"/>
      <c r="P135" s="92"/>
      <c r="Q135" s="92"/>
      <c r="R135" s="13"/>
      <c r="S135" s="13"/>
    </row>
    <row r="136" spans="2:23" s="4" customFormat="1" ht="18" outlineLevel="1" x14ac:dyDescent="0.25">
      <c r="B136" s="1110" t="s">
        <v>215</v>
      </c>
      <c r="C136" s="1110"/>
      <c r="D136" s="1110"/>
      <c r="E136" s="1110"/>
      <c r="F136" s="1110"/>
      <c r="G136" s="1110"/>
      <c r="H136" s="1110"/>
      <c r="I136" s="1110"/>
      <c r="J136" s="1110"/>
      <c r="K136" s="1110"/>
      <c r="L136" s="1110"/>
      <c r="M136" s="1110"/>
      <c r="N136" s="1110"/>
      <c r="O136" s="1110"/>
      <c r="P136" s="1110"/>
      <c r="Q136" s="92"/>
      <c r="R136" s="13"/>
      <c r="S136" s="13"/>
    </row>
    <row r="137" spans="2:23" s="4" customFormat="1" ht="19.5" outlineLevel="1" thickBot="1" x14ac:dyDescent="0.35">
      <c r="D137" s="77"/>
      <c r="E137" s="13"/>
      <c r="F137" s="13"/>
      <c r="G137" s="13"/>
      <c r="H137" s="13"/>
      <c r="I137" s="13"/>
      <c r="J137" s="13"/>
      <c r="K137" s="13"/>
      <c r="L137" s="13"/>
      <c r="M137" s="13"/>
      <c r="N137" s="13"/>
      <c r="O137" s="13"/>
      <c r="P137" s="13"/>
      <c r="Q137" s="13"/>
      <c r="R137" s="13"/>
    </row>
    <row r="138" spans="2:23" s="4" customFormat="1" ht="24.75" customHeight="1" outlineLevel="1" thickTop="1" x14ac:dyDescent="0.25">
      <c r="C138" s="1279" t="s">
        <v>62</v>
      </c>
      <c r="D138" s="1279"/>
      <c r="E138" s="1279"/>
      <c r="F138" s="1279"/>
      <c r="G138" s="1279"/>
      <c r="H138" s="1279"/>
      <c r="I138" s="1279"/>
      <c r="J138" s="1279"/>
      <c r="K138" s="1279"/>
      <c r="L138" s="1279"/>
      <c r="M138" s="1279"/>
      <c r="N138" s="1279"/>
      <c r="O138" s="1279"/>
      <c r="P138" s="1279"/>
      <c r="Q138" s="1279"/>
      <c r="R138" s="1279"/>
      <c r="S138" s="1279"/>
      <c r="T138" s="1279"/>
      <c r="U138" s="1279"/>
    </row>
    <row r="139" spans="2:23" s="4" customFormat="1" ht="34.5" customHeight="1" outlineLevel="1" x14ac:dyDescent="0.25">
      <c r="C139" s="1453" t="s">
        <v>54</v>
      </c>
      <c r="D139" s="1453"/>
      <c r="E139" s="1453" t="s">
        <v>205</v>
      </c>
      <c r="F139" s="1453"/>
      <c r="G139" s="1453" t="s">
        <v>58</v>
      </c>
      <c r="H139" s="1453" t="s">
        <v>204</v>
      </c>
      <c r="I139" s="1453" t="s">
        <v>55</v>
      </c>
      <c r="J139" s="1453" t="s">
        <v>56</v>
      </c>
      <c r="K139" s="1453" t="s">
        <v>264</v>
      </c>
      <c r="L139" s="1453"/>
      <c r="M139" s="1453"/>
      <c r="N139" s="1453"/>
      <c r="O139" s="1453"/>
      <c r="P139" s="1453"/>
      <c r="Q139" s="1453"/>
      <c r="R139" s="1453"/>
      <c r="S139" s="1453"/>
      <c r="T139" s="1453"/>
      <c r="U139" s="1453"/>
    </row>
    <row r="140" spans="2:23" s="4" customFormat="1" ht="19.5" customHeight="1" outlineLevel="1" x14ac:dyDescent="0.25">
      <c r="C140" s="1453"/>
      <c r="D140" s="1453"/>
      <c r="E140" s="1453"/>
      <c r="F140" s="1453"/>
      <c r="G140" s="1453"/>
      <c r="H140" s="1453"/>
      <c r="I140" s="1453"/>
      <c r="J140" s="1453"/>
      <c r="K140" s="362">
        <v>0</v>
      </c>
      <c r="L140" s="362">
        <v>1</v>
      </c>
      <c r="M140" s="362">
        <v>2</v>
      </c>
      <c r="N140" s="362">
        <v>3</v>
      </c>
      <c r="O140" s="362">
        <v>4</v>
      </c>
      <c r="P140" s="362">
        <v>5</v>
      </c>
      <c r="Q140" s="362">
        <v>6</v>
      </c>
      <c r="R140" s="362">
        <v>7</v>
      </c>
      <c r="S140" s="362">
        <v>8</v>
      </c>
      <c r="T140" s="362">
        <v>9</v>
      </c>
      <c r="U140" s="362">
        <v>10</v>
      </c>
      <c r="V140" s="5"/>
      <c r="W140" s="5"/>
    </row>
    <row r="141" spans="2:23" s="4" customFormat="1" ht="34.5" customHeight="1" outlineLevel="1" x14ac:dyDescent="0.25">
      <c r="C141" s="1455" t="s">
        <v>260</v>
      </c>
      <c r="D141" s="1455"/>
      <c r="E141" s="1455" t="s">
        <v>213</v>
      </c>
      <c r="F141" s="1455"/>
      <c r="G141" s="1456" t="s">
        <v>588</v>
      </c>
      <c r="H141" s="1456"/>
      <c r="I141" s="1456"/>
      <c r="J141" s="1456"/>
      <c r="K141" s="1456"/>
      <c r="L141" s="1456"/>
      <c r="M141" s="1456"/>
      <c r="N141" s="1456"/>
      <c r="O141" s="1456"/>
      <c r="P141" s="1456"/>
      <c r="Q141" s="363"/>
      <c r="R141" s="363"/>
      <c r="S141" s="363"/>
      <c r="T141" s="363"/>
      <c r="U141" s="363"/>
      <c r="V141" s="5"/>
      <c r="W141" s="5"/>
    </row>
    <row r="142" spans="2:23" s="4" customFormat="1" ht="34.5" customHeight="1" outlineLevel="1" x14ac:dyDescent="0.25">
      <c r="C142" s="1455"/>
      <c r="D142" s="1455"/>
      <c r="E142" s="1455" t="s">
        <v>586</v>
      </c>
      <c r="F142" s="1455"/>
      <c r="G142" s="364" t="s">
        <v>565</v>
      </c>
      <c r="H142" s="364">
        <v>8000</v>
      </c>
      <c r="I142" s="365">
        <v>4000</v>
      </c>
      <c r="J142" s="365">
        <f>+H142*I142</f>
        <v>32000000</v>
      </c>
      <c r="K142" s="366">
        <v>16000000</v>
      </c>
      <c r="L142" s="366">
        <v>16000000</v>
      </c>
      <c r="M142" s="366"/>
      <c r="N142" s="366"/>
      <c r="O142" s="366"/>
      <c r="P142" s="366"/>
      <c r="Q142" s="366"/>
      <c r="R142" s="366"/>
      <c r="S142" s="366"/>
      <c r="T142" s="366"/>
      <c r="U142" s="366"/>
      <c r="V142" s="5"/>
      <c r="W142" s="5"/>
    </row>
    <row r="143" spans="2:23" s="4" customFormat="1" ht="34.5" customHeight="1" outlineLevel="1" x14ac:dyDescent="0.25">
      <c r="C143" s="1455"/>
      <c r="D143" s="1455"/>
      <c r="E143" s="1455" t="s">
        <v>587</v>
      </c>
      <c r="F143" s="1455"/>
      <c r="G143" s="364" t="s">
        <v>567</v>
      </c>
      <c r="H143" s="364">
        <v>10</v>
      </c>
      <c r="I143" s="365">
        <v>65000</v>
      </c>
      <c r="J143" s="365">
        <f>+H143*I143</f>
        <v>650000</v>
      </c>
      <c r="K143" s="366"/>
      <c r="L143" s="366">
        <f>+$J$143/$H$143</f>
        <v>65000</v>
      </c>
      <c r="M143" s="366">
        <f t="shared" ref="M143:U143" si="24">+$J$143/$H$143</f>
        <v>65000</v>
      </c>
      <c r="N143" s="366">
        <f t="shared" si="24"/>
        <v>65000</v>
      </c>
      <c r="O143" s="366">
        <f t="shared" si="24"/>
        <v>65000</v>
      </c>
      <c r="P143" s="366">
        <f t="shared" si="24"/>
        <v>65000</v>
      </c>
      <c r="Q143" s="366">
        <f t="shared" si="24"/>
        <v>65000</v>
      </c>
      <c r="R143" s="366">
        <f t="shared" si="24"/>
        <v>65000</v>
      </c>
      <c r="S143" s="366">
        <f t="shared" si="24"/>
        <v>65000</v>
      </c>
      <c r="T143" s="366">
        <f t="shared" si="24"/>
        <v>65000</v>
      </c>
      <c r="U143" s="366">
        <f t="shared" si="24"/>
        <v>65000</v>
      </c>
      <c r="V143" s="5"/>
      <c r="W143" s="5"/>
    </row>
    <row r="144" spans="2:23" s="4" customFormat="1" ht="34.5" customHeight="1" outlineLevel="1" x14ac:dyDescent="0.25">
      <c r="C144" s="1455"/>
      <c r="D144" s="1455"/>
      <c r="E144" s="1455" t="s">
        <v>506</v>
      </c>
      <c r="F144" s="1455"/>
      <c r="G144" s="1455"/>
      <c r="H144" s="1455"/>
      <c r="I144" s="1455"/>
      <c r="J144" s="365">
        <f>SUM(J142:J143)</f>
        <v>32650000</v>
      </c>
      <c r="K144" s="365">
        <f t="shared" ref="K144:U144" si="25">SUM(K142:K143)</f>
        <v>16000000</v>
      </c>
      <c r="L144" s="365">
        <f>SUM(L142:L143)</f>
        <v>16065000</v>
      </c>
      <c r="M144" s="365">
        <f t="shared" si="25"/>
        <v>65000</v>
      </c>
      <c r="N144" s="365">
        <f t="shared" si="25"/>
        <v>65000</v>
      </c>
      <c r="O144" s="365">
        <f t="shared" si="25"/>
        <v>65000</v>
      </c>
      <c r="P144" s="365">
        <f t="shared" si="25"/>
        <v>65000</v>
      </c>
      <c r="Q144" s="365">
        <f t="shared" si="25"/>
        <v>65000</v>
      </c>
      <c r="R144" s="365">
        <f t="shared" si="25"/>
        <v>65000</v>
      </c>
      <c r="S144" s="365">
        <f t="shared" si="25"/>
        <v>65000</v>
      </c>
      <c r="T144" s="365">
        <f t="shared" si="25"/>
        <v>65000</v>
      </c>
      <c r="U144" s="365">
        <f t="shared" si="25"/>
        <v>65000</v>
      </c>
      <c r="V144" s="5"/>
      <c r="W144" s="5"/>
    </row>
    <row r="145" spans="3:23" s="4" customFormat="1" ht="34.5" customHeight="1" outlineLevel="1" x14ac:dyDescent="0.25">
      <c r="C145" s="1455"/>
      <c r="D145" s="1455"/>
      <c r="E145" s="1455" t="s">
        <v>214</v>
      </c>
      <c r="F145" s="1455"/>
      <c r="G145" s="1456" t="s">
        <v>403</v>
      </c>
      <c r="H145" s="1456"/>
      <c r="I145" s="1456"/>
      <c r="J145" s="1456"/>
      <c r="K145" s="1456"/>
      <c r="L145" s="1456"/>
      <c r="M145" s="1456"/>
      <c r="N145" s="1456"/>
      <c r="O145" s="1456"/>
      <c r="P145" s="1456"/>
      <c r="Q145" s="1456"/>
      <c r="R145" s="1456"/>
      <c r="S145" s="1456"/>
      <c r="T145" s="1456"/>
      <c r="U145" s="1456"/>
      <c r="V145" s="5"/>
      <c r="W145" s="5"/>
    </row>
    <row r="146" spans="3:23" s="4" customFormat="1" ht="34.5" customHeight="1" outlineLevel="1" x14ac:dyDescent="0.25">
      <c r="C146" s="1455"/>
      <c r="D146" s="1455"/>
      <c r="E146" s="1455" t="s">
        <v>574</v>
      </c>
      <c r="F146" s="1455"/>
      <c r="G146" s="364" t="s">
        <v>567</v>
      </c>
      <c r="H146" s="364">
        <v>10</v>
      </c>
      <c r="I146" s="367">
        <v>26500</v>
      </c>
      <c r="J146" s="365">
        <f t="shared" ref="J146:J148" si="26">+H146*I146</f>
        <v>265000</v>
      </c>
      <c r="K146" s="366">
        <v>132500</v>
      </c>
      <c r="L146" s="366">
        <v>132500</v>
      </c>
      <c r="M146" s="366"/>
      <c r="N146" s="366"/>
      <c r="O146" s="366"/>
      <c r="P146" s="366"/>
      <c r="Q146" s="366"/>
      <c r="R146" s="366"/>
      <c r="S146" s="366"/>
      <c r="T146" s="366"/>
      <c r="U146" s="366"/>
      <c r="V146" s="5"/>
      <c r="W146" s="5"/>
    </row>
    <row r="147" spans="3:23" s="4" customFormat="1" ht="34.5" customHeight="1" outlineLevel="1" x14ac:dyDescent="0.25">
      <c r="C147" s="1455"/>
      <c r="D147" s="1455"/>
      <c r="E147" s="1455" t="s">
        <v>575</v>
      </c>
      <c r="F147" s="1455"/>
      <c r="G147" s="364" t="s">
        <v>567</v>
      </c>
      <c r="H147" s="364">
        <v>100</v>
      </c>
      <c r="I147" s="367">
        <v>6500</v>
      </c>
      <c r="J147" s="365">
        <f t="shared" si="26"/>
        <v>650000</v>
      </c>
      <c r="K147" s="366">
        <v>325000</v>
      </c>
      <c r="L147" s="366">
        <v>325000</v>
      </c>
      <c r="M147" s="366"/>
      <c r="N147" s="366"/>
      <c r="O147" s="366"/>
      <c r="P147" s="366"/>
      <c r="Q147" s="366"/>
      <c r="R147" s="366"/>
      <c r="S147" s="366"/>
      <c r="T147" s="366"/>
      <c r="U147" s="366"/>
      <c r="V147" s="5"/>
      <c r="W147" s="5"/>
    </row>
    <row r="148" spans="3:23" s="4" customFormat="1" ht="34.5" customHeight="1" outlineLevel="1" x14ac:dyDescent="0.25">
      <c r="C148" s="1455"/>
      <c r="D148" s="1455"/>
      <c r="E148" s="1455" t="s">
        <v>576</v>
      </c>
      <c r="F148" s="1455"/>
      <c r="G148" s="364" t="s">
        <v>567</v>
      </c>
      <c r="H148" s="364">
        <v>1</v>
      </c>
      <c r="I148" s="367">
        <v>45000</v>
      </c>
      <c r="J148" s="365">
        <f t="shared" si="26"/>
        <v>45000</v>
      </c>
      <c r="K148" s="366">
        <v>22500</v>
      </c>
      <c r="L148" s="366">
        <v>22500</v>
      </c>
      <c r="M148" s="366"/>
      <c r="N148" s="366"/>
      <c r="O148" s="366"/>
      <c r="P148" s="366"/>
      <c r="Q148" s="366"/>
      <c r="R148" s="366"/>
      <c r="S148" s="366"/>
      <c r="T148" s="366"/>
      <c r="U148" s="366"/>
      <c r="V148" s="5"/>
      <c r="W148" s="5"/>
    </row>
    <row r="149" spans="3:23" s="4" customFormat="1" ht="34.5" customHeight="1" outlineLevel="1" x14ac:dyDescent="0.25">
      <c r="C149" s="363"/>
      <c r="D149" s="363"/>
      <c r="E149" s="1455" t="s">
        <v>507</v>
      </c>
      <c r="F149" s="1455"/>
      <c r="G149" s="1455"/>
      <c r="H149" s="1455"/>
      <c r="I149" s="1455"/>
      <c r="J149" s="365">
        <f>SUM(J146:J148)</f>
        <v>960000</v>
      </c>
      <c r="K149" s="365">
        <f t="shared" ref="K149:U149" si="27">SUM(K147:K148)</f>
        <v>347500</v>
      </c>
      <c r="L149" s="365">
        <f t="shared" si="27"/>
        <v>347500</v>
      </c>
      <c r="M149" s="365">
        <f t="shared" si="27"/>
        <v>0</v>
      </c>
      <c r="N149" s="365">
        <f t="shared" si="27"/>
        <v>0</v>
      </c>
      <c r="O149" s="365">
        <f t="shared" si="27"/>
        <v>0</v>
      </c>
      <c r="P149" s="365">
        <f t="shared" si="27"/>
        <v>0</v>
      </c>
      <c r="Q149" s="365">
        <f t="shared" si="27"/>
        <v>0</v>
      </c>
      <c r="R149" s="365">
        <f t="shared" si="27"/>
        <v>0</v>
      </c>
      <c r="S149" s="365">
        <f t="shared" si="27"/>
        <v>0</v>
      </c>
      <c r="T149" s="365">
        <f t="shared" si="27"/>
        <v>0</v>
      </c>
      <c r="U149" s="365">
        <f t="shared" si="27"/>
        <v>0</v>
      </c>
      <c r="V149" s="5"/>
      <c r="W149" s="5"/>
    </row>
    <row r="150" spans="3:23" s="4" customFormat="1" ht="42.75" customHeight="1" outlineLevel="1" x14ac:dyDescent="0.25">
      <c r="C150" s="1462" t="s">
        <v>261</v>
      </c>
      <c r="D150" s="1462"/>
      <c r="E150" s="1462"/>
      <c r="F150" s="1462"/>
      <c r="G150" s="1462"/>
      <c r="H150" s="1462"/>
      <c r="I150" s="1462"/>
      <c r="J150" s="368">
        <f>+J149+J144</f>
        <v>33610000</v>
      </c>
      <c r="K150" s="368">
        <f>+K149+K144</f>
        <v>16347500</v>
      </c>
      <c r="L150" s="368">
        <f t="shared" ref="L150:U150" si="28">+L149+L144</f>
        <v>16412500</v>
      </c>
      <c r="M150" s="368">
        <f t="shared" si="28"/>
        <v>65000</v>
      </c>
      <c r="N150" s="368">
        <f t="shared" si="28"/>
        <v>65000</v>
      </c>
      <c r="O150" s="368">
        <f t="shared" si="28"/>
        <v>65000</v>
      </c>
      <c r="P150" s="368">
        <f t="shared" si="28"/>
        <v>65000</v>
      </c>
      <c r="Q150" s="368">
        <f t="shared" si="28"/>
        <v>65000</v>
      </c>
      <c r="R150" s="368">
        <f t="shared" si="28"/>
        <v>65000</v>
      </c>
      <c r="S150" s="368">
        <f t="shared" si="28"/>
        <v>65000</v>
      </c>
      <c r="T150" s="368">
        <f t="shared" si="28"/>
        <v>65000</v>
      </c>
      <c r="U150" s="368">
        <f t="shared" si="28"/>
        <v>65000</v>
      </c>
      <c r="V150" s="5"/>
      <c r="W150" s="5"/>
    </row>
    <row r="151" spans="3:23" s="4" customFormat="1" ht="22.5" customHeight="1" outlineLevel="1" x14ac:dyDescent="0.25">
      <c r="C151" s="1455" t="s">
        <v>59</v>
      </c>
      <c r="D151" s="1455"/>
      <c r="E151" s="1455" t="s">
        <v>578</v>
      </c>
      <c r="F151" s="1455"/>
      <c r="G151" s="369" t="s">
        <v>579</v>
      </c>
      <c r="H151" s="369">
        <v>10000</v>
      </c>
      <c r="I151" s="366">
        <v>567</v>
      </c>
      <c r="J151" s="365">
        <f>+H151*I151</f>
        <v>5670000</v>
      </c>
      <c r="K151" s="366"/>
      <c r="L151" s="366"/>
      <c r="M151" s="366"/>
      <c r="N151" s="366"/>
      <c r="O151" s="366">
        <f>+$J$151/7</f>
        <v>810000</v>
      </c>
      <c r="P151" s="366">
        <f t="shared" ref="P151:U151" si="29">+$J$151/7</f>
        <v>810000</v>
      </c>
      <c r="Q151" s="366">
        <f t="shared" si="29"/>
        <v>810000</v>
      </c>
      <c r="R151" s="366">
        <f t="shared" si="29"/>
        <v>810000</v>
      </c>
      <c r="S151" s="366">
        <f t="shared" si="29"/>
        <v>810000</v>
      </c>
      <c r="T151" s="366">
        <f t="shared" si="29"/>
        <v>810000</v>
      </c>
      <c r="U151" s="366">
        <f t="shared" si="29"/>
        <v>810000</v>
      </c>
      <c r="V151" s="5"/>
      <c r="W151" s="5"/>
    </row>
    <row r="152" spans="3:23" s="4" customFormat="1" ht="34.5" customHeight="1" outlineLevel="1" x14ac:dyDescent="0.25">
      <c r="C152" s="1455"/>
      <c r="D152" s="1455"/>
      <c r="E152" s="1455" t="s">
        <v>580</v>
      </c>
      <c r="F152" s="1455"/>
      <c r="G152" s="369" t="s">
        <v>581</v>
      </c>
      <c r="H152" s="369">
        <v>20</v>
      </c>
      <c r="I152" s="366">
        <f>220000*8</f>
        <v>1760000</v>
      </c>
      <c r="J152" s="365">
        <f t="shared" ref="J152" si="30">+H152*I152</f>
        <v>35200000</v>
      </c>
      <c r="K152" s="366"/>
      <c r="L152" s="366"/>
      <c r="M152" s="366"/>
      <c r="N152" s="366">
        <f>+J152/8</f>
        <v>4400000</v>
      </c>
      <c r="O152" s="366">
        <f>+N152</f>
        <v>4400000</v>
      </c>
      <c r="P152" s="366">
        <f t="shared" ref="P152:U152" si="31">+O152</f>
        <v>4400000</v>
      </c>
      <c r="Q152" s="366">
        <f t="shared" si="31"/>
        <v>4400000</v>
      </c>
      <c r="R152" s="366">
        <f t="shared" si="31"/>
        <v>4400000</v>
      </c>
      <c r="S152" s="366">
        <f t="shared" si="31"/>
        <v>4400000</v>
      </c>
      <c r="T152" s="366">
        <f t="shared" si="31"/>
        <v>4400000</v>
      </c>
      <c r="U152" s="366">
        <f t="shared" si="31"/>
        <v>4400000</v>
      </c>
      <c r="V152" s="5"/>
      <c r="W152" s="5"/>
    </row>
    <row r="153" spans="3:23" s="4" customFormat="1" ht="42.75" customHeight="1" outlineLevel="1" x14ac:dyDescent="0.25">
      <c r="C153" s="1455"/>
      <c r="D153" s="1455"/>
      <c r="E153" s="1462" t="s">
        <v>218</v>
      </c>
      <c r="F153" s="1462"/>
      <c r="G153" s="1462"/>
      <c r="H153" s="1462"/>
      <c r="I153" s="1462"/>
      <c r="J153" s="368">
        <f>SUM(J151:J152)</f>
        <v>40870000</v>
      </c>
      <c r="K153" s="368">
        <f t="shared" ref="K153:U153" si="32">SUM(K151:K152)</f>
        <v>0</v>
      </c>
      <c r="L153" s="368">
        <f t="shared" si="32"/>
        <v>0</v>
      </c>
      <c r="M153" s="368">
        <f t="shared" si="32"/>
        <v>0</v>
      </c>
      <c r="N153" s="368">
        <f t="shared" si="32"/>
        <v>4400000</v>
      </c>
      <c r="O153" s="368">
        <f t="shared" si="32"/>
        <v>5210000</v>
      </c>
      <c r="P153" s="368">
        <f t="shared" si="32"/>
        <v>5210000</v>
      </c>
      <c r="Q153" s="368">
        <f t="shared" si="32"/>
        <v>5210000</v>
      </c>
      <c r="R153" s="368">
        <f t="shared" si="32"/>
        <v>5210000</v>
      </c>
      <c r="S153" s="368">
        <f t="shared" si="32"/>
        <v>5210000</v>
      </c>
      <c r="T153" s="368">
        <f t="shared" si="32"/>
        <v>5210000</v>
      </c>
      <c r="U153" s="368">
        <f t="shared" si="32"/>
        <v>5210000</v>
      </c>
      <c r="V153" s="5"/>
      <c r="W153" s="5"/>
    </row>
    <row r="154" spans="3:23" s="4" customFormat="1" ht="34.5" customHeight="1" outlineLevel="1" x14ac:dyDescent="0.25">
      <c r="C154" s="1457" t="s">
        <v>63</v>
      </c>
      <c r="D154" s="1457"/>
      <c r="E154" s="1457"/>
      <c r="F154" s="1457"/>
      <c r="G154" s="1457"/>
      <c r="H154" s="1457"/>
      <c r="I154" s="1457"/>
      <c r="J154" s="368">
        <f>+J153+J150</f>
        <v>74480000</v>
      </c>
      <c r="K154" s="370">
        <f>+K153+K150</f>
        <v>16347500</v>
      </c>
      <c r="L154" s="370">
        <f t="shared" ref="L154:T154" si="33">+L153+L150</f>
        <v>16412500</v>
      </c>
      <c r="M154" s="370">
        <f t="shared" si="33"/>
        <v>65000</v>
      </c>
      <c r="N154" s="370">
        <f t="shared" si="33"/>
        <v>4465000</v>
      </c>
      <c r="O154" s="370">
        <f t="shared" si="33"/>
        <v>5275000</v>
      </c>
      <c r="P154" s="370">
        <f t="shared" si="33"/>
        <v>5275000</v>
      </c>
      <c r="Q154" s="370">
        <f t="shared" si="33"/>
        <v>5275000</v>
      </c>
      <c r="R154" s="370">
        <f t="shared" si="33"/>
        <v>5275000</v>
      </c>
      <c r="S154" s="370">
        <f t="shared" si="33"/>
        <v>5275000</v>
      </c>
      <c r="T154" s="370">
        <f t="shared" si="33"/>
        <v>5275000</v>
      </c>
      <c r="U154" s="370">
        <f>+U153+U150</f>
        <v>5275000</v>
      </c>
      <c r="V154" s="5"/>
      <c r="W154" s="5"/>
    </row>
    <row r="155" spans="3:23" s="4" customFormat="1" ht="18.75" outlineLevel="1" x14ac:dyDescent="0.3">
      <c r="D155" s="77"/>
      <c r="E155" s="13"/>
      <c r="F155" s="13"/>
      <c r="G155" s="13"/>
      <c r="H155" s="13"/>
      <c r="I155" s="13"/>
      <c r="J155" s="13"/>
      <c r="K155" s="13"/>
      <c r="L155" s="13"/>
      <c r="M155" s="13"/>
      <c r="N155" s="13"/>
      <c r="O155" s="13"/>
      <c r="P155" s="13"/>
      <c r="Q155" s="13"/>
      <c r="R155" s="13"/>
    </row>
    <row r="156" spans="3:23" s="4" customFormat="1" outlineLevel="1" x14ac:dyDescent="0.25">
      <c r="C156" s="11"/>
    </row>
    <row r="157" spans="3:23" s="4" customFormat="1" ht="18" outlineLevel="1" x14ac:dyDescent="0.25">
      <c r="C157" s="1110" t="s">
        <v>348</v>
      </c>
      <c r="D157" s="1110"/>
      <c r="E157" s="1110"/>
      <c r="F157" s="1110"/>
      <c r="G157" s="1110"/>
      <c r="H157" s="1110"/>
      <c r="I157" s="1110"/>
      <c r="J157" s="1110"/>
      <c r="K157" s="1110"/>
      <c r="L157" s="1110"/>
      <c r="M157" s="1110"/>
      <c r="N157" s="1110"/>
      <c r="O157" s="1110"/>
      <c r="P157" s="1110"/>
      <c r="Q157" s="1110"/>
      <c r="R157" s="1110"/>
    </row>
    <row r="158" spans="3:23" s="4" customFormat="1" ht="18" outlineLevel="1" x14ac:dyDescent="0.25">
      <c r="C158" s="152"/>
      <c r="D158" s="152"/>
      <c r="E158" s="152"/>
      <c r="F158" s="152"/>
      <c r="G158" s="152"/>
      <c r="H158" s="152"/>
      <c r="I158" s="152"/>
      <c r="J158" s="152"/>
      <c r="K158" s="152"/>
      <c r="L158" s="6"/>
      <c r="M158" s="6"/>
      <c r="N158" s="6"/>
      <c r="O158" s="6"/>
      <c r="P158" s="6"/>
      <c r="Q158" s="152"/>
      <c r="R158" s="152"/>
    </row>
    <row r="159" spans="3:23" s="4" customFormat="1" ht="18" outlineLevel="1" x14ac:dyDescent="0.25">
      <c r="C159" s="58"/>
      <c r="D159" s="152"/>
      <c r="E159" s="152"/>
      <c r="F159" s="152"/>
      <c r="G159" s="152"/>
      <c r="H159" s="152"/>
      <c r="I159" s="152"/>
      <c r="J159" s="152"/>
      <c r="K159" s="152"/>
      <c r="L159" s="6"/>
      <c r="M159" s="6"/>
      <c r="N159" s="6"/>
      <c r="O159" s="6"/>
      <c r="P159" s="6"/>
      <c r="Q159" s="152"/>
      <c r="R159" s="152"/>
    </row>
    <row r="160" spans="3:23" s="4" customFormat="1" ht="16.5" outlineLevel="1" thickBot="1" x14ac:dyDescent="0.3">
      <c r="C160" s="62"/>
    </row>
    <row r="161" spans="3:20" s="4" customFormat="1" ht="17.25" outlineLevel="1" thickTop="1" x14ac:dyDescent="0.25">
      <c r="C161" s="1279" t="s">
        <v>66</v>
      </c>
      <c r="D161" s="1279"/>
      <c r="E161" s="1279"/>
      <c r="F161" s="1279"/>
      <c r="G161" s="1279"/>
      <c r="H161" s="1279"/>
      <c r="I161" s="1279"/>
      <c r="J161" s="1279"/>
      <c r="K161" s="1279"/>
      <c r="L161" s="1279"/>
      <c r="M161" s="1279"/>
      <c r="N161" s="1279"/>
      <c r="O161" s="1279"/>
      <c r="P161" s="1279"/>
    </row>
    <row r="162" spans="3:20" s="4" customFormat="1" ht="16.5" outlineLevel="1" x14ac:dyDescent="0.25">
      <c r="C162" s="339"/>
      <c r="D162" s="339"/>
      <c r="E162" s="339"/>
      <c r="F162" s="339"/>
      <c r="G162" s="339"/>
      <c r="H162" s="339"/>
      <c r="I162" s="339"/>
      <c r="J162" s="339"/>
      <c r="K162" s="339"/>
      <c r="L162" s="339"/>
      <c r="M162" s="339"/>
      <c r="N162" s="339"/>
      <c r="O162" s="339"/>
      <c r="P162" s="339"/>
    </row>
    <row r="163" spans="3:20" s="4" customFormat="1" ht="16.5" outlineLevel="1" x14ac:dyDescent="0.25">
      <c r="C163" s="1341" t="s">
        <v>173</v>
      </c>
      <c r="D163" s="1341"/>
      <c r="E163" s="1341"/>
      <c r="F163" s="1527">
        <v>0.12</v>
      </c>
      <c r="G163" s="1341"/>
      <c r="H163" s="339"/>
      <c r="I163" s="339"/>
      <c r="J163" s="339"/>
      <c r="K163" s="339"/>
      <c r="L163" s="339"/>
      <c r="M163" s="339"/>
      <c r="N163" s="339"/>
      <c r="O163" s="339"/>
      <c r="P163" s="339"/>
    </row>
    <row r="164" spans="3:20" s="4" customFormat="1" ht="16.5" outlineLevel="1" x14ac:dyDescent="0.25">
      <c r="C164" s="1341" t="s">
        <v>178</v>
      </c>
      <c r="D164" s="1341"/>
      <c r="E164" s="1341"/>
      <c r="F164" s="1529"/>
      <c r="G164" s="1529"/>
      <c r="H164" s="339"/>
      <c r="I164" s="339"/>
      <c r="J164" s="339"/>
      <c r="K164" s="339"/>
      <c r="L164" s="339"/>
      <c r="M164" s="339"/>
      <c r="N164" s="339"/>
      <c r="O164" s="339"/>
      <c r="P164" s="339"/>
    </row>
    <row r="165" spans="3:20" s="4" customFormat="1" ht="16.5" outlineLevel="1" x14ac:dyDescent="0.25">
      <c r="C165" s="1341" t="s">
        <v>216</v>
      </c>
      <c r="D165" s="1341"/>
      <c r="E165" s="1341"/>
      <c r="F165" s="1529">
        <v>10</v>
      </c>
      <c r="G165" s="1529"/>
      <c r="H165" s="339"/>
      <c r="I165" s="339"/>
      <c r="J165" s="339"/>
      <c r="K165" s="339"/>
      <c r="L165" s="339"/>
      <c r="M165" s="339"/>
      <c r="N165" s="339"/>
      <c r="O165" s="339"/>
      <c r="P165" s="339"/>
    </row>
    <row r="166" spans="3:20" s="4" customFormat="1" ht="16.5" outlineLevel="1" x14ac:dyDescent="0.25">
      <c r="C166" s="1530" t="s">
        <v>64</v>
      </c>
      <c r="D166" s="1530"/>
      <c r="E166" s="1530"/>
      <c r="F166" s="1446" t="s">
        <v>57</v>
      </c>
      <c r="G166" s="1446"/>
      <c r="H166" s="1446"/>
      <c r="I166" s="1446"/>
      <c r="J166" s="1446"/>
      <c r="K166" s="1446"/>
      <c r="L166" s="1446"/>
      <c r="M166" s="1446"/>
      <c r="N166" s="1446"/>
      <c r="O166" s="1446"/>
      <c r="P166" s="1446"/>
      <c r="T166" s="173">
        <v>0.08</v>
      </c>
    </row>
    <row r="167" spans="3:20" s="4" customFormat="1" ht="16.5" outlineLevel="1" x14ac:dyDescent="0.25">
      <c r="C167" s="1530"/>
      <c r="D167" s="1530"/>
      <c r="E167" s="1530"/>
      <c r="F167" s="352">
        <v>0</v>
      </c>
      <c r="G167" s="352">
        <v>1</v>
      </c>
      <c r="H167" s="352">
        <v>2</v>
      </c>
      <c r="I167" s="352">
        <v>3</v>
      </c>
      <c r="J167" s="352">
        <v>4</v>
      </c>
      <c r="K167" s="352">
        <v>5</v>
      </c>
      <c r="L167" s="352">
        <v>6</v>
      </c>
      <c r="M167" s="352">
        <v>7</v>
      </c>
      <c r="N167" s="352">
        <v>8</v>
      </c>
      <c r="O167" s="352">
        <v>9</v>
      </c>
      <c r="P167" s="352">
        <v>10</v>
      </c>
      <c r="T167" s="173">
        <v>0.15</v>
      </c>
    </row>
    <row r="168" spans="3:20" s="4" customFormat="1" outlineLevel="1" x14ac:dyDescent="0.25">
      <c r="C168" s="1528" t="s">
        <v>63</v>
      </c>
      <c r="D168" s="1528"/>
      <c r="E168" s="1528"/>
      <c r="F168" s="371">
        <f>+K154</f>
        <v>16347500</v>
      </c>
      <c r="G168" s="371">
        <f t="shared" ref="G168:N168" si="34">+L154</f>
        <v>16412500</v>
      </c>
      <c r="H168" s="371">
        <f t="shared" si="34"/>
        <v>65000</v>
      </c>
      <c r="I168" s="371">
        <f t="shared" si="34"/>
        <v>4465000</v>
      </c>
      <c r="J168" s="371">
        <f t="shared" si="34"/>
        <v>5275000</v>
      </c>
      <c r="K168" s="371">
        <f t="shared" si="34"/>
        <v>5275000</v>
      </c>
      <c r="L168" s="371">
        <f t="shared" si="34"/>
        <v>5275000</v>
      </c>
      <c r="M168" s="371">
        <f t="shared" si="34"/>
        <v>5275000</v>
      </c>
      <c r="N168" s="371">
        <f t="shared" si="34"/>
        <v>5275000</v>
      </c>
      <c r="O168" s="371">
        <f t="shared" ref="O168" si="35">+T154</f>
        <v>5275000</v>
      </c>
      <c r="P168" s="371">
        <f t="shared" ref="P168" si="36">+U154</f>
        <v>5275000</v>
      </c>
      <c r="T168" s="174"/>
    </row>
    <row r="169" spans="3:20" s="4" customFormat="1" ht="44.25" customHeight="1" outlineLevel="1" x14ac:dyDescent="0.25">
      <c r="C169" s="1528" t="s">
        <v>177</v>
      </c>
      <c r="D169" s="1528"/>
      <c r="E169" s="1528"/>
      <c r="F169" s="372"/>
      <c r="G169" s="372">
        <v>550</v>
      </c>
      <c r="H169" s="372">
        <v>550</v>
      </c>
      <c r="I169" s="372">
        <v>550</v>
      </c>
      <c r="J169" s="372">
        <v>550</v>
      </c>
      <c r="K169" s="372">
        <v>550</v>
      </c>
      <c r="L169" s="372">
        <v>550</v>
      </c>
      <c r="M169" s="372">
        <v>550</v>
      </c>
      <c r="N169" s="372">
        <v>550</v>
      </c>
      <c r="O169" s="372">
        <v>550</v>
      </c>
      <c r="P169" s="372">
        <v>550</v>
      </c>
    </row>
    <row r="170" spans="3:20" s="4" customFormat="1" ht="34.5" customHeight="1" outlineLevel="1" x14ac:dyDescent="0.25">
      <c r="C170" s="1528" t="s">
        <v>179</v>
      </c>
      <c r="D170" s="1528"/>
      <c r="E170" s="1528"/>
      <c r="F170" s="371">
        <f>NPV(F163,G168:P168)+F168</f>
        <v>51366700.800669052</v>
      </c>
      <c r="G170" s="371"/>
      <c r="H170" s="371"/>
      <c r="I170" s="371"/>
      <c r="J170" s="371"/>
      <c r="K170" s="371"/>
      <c r="L170" s="371"/>
      <c r="M170" s="371"/>
      <c r="N170" s="371"/>
      <c r="O170" s="371"/>
      <c r="P170" s="371"/>
    </row>
    <row r="171" spans="3:20" ht="34.5" customHeight="1" outlineLevel="1" x14ac:dyDescent="0.25">
      <c r="C171" s="1346" t="s">
        <v>65</v>
      </c>
      <c r="D171" s="1346"/>
      <c r="E171" s="1346"/>
      <c r="F171" s="371">
        <f>F170*((1+F163)^F165*F163)/((1+F163)^F165-1)</f>
        <v>9091092.6068552043</v>
      </c>
      <c r="G171" s="373"/>
      <c r="H171" s="373"/>
      <c r="I171" s="373"/>
      <c r="J171" s="373"/>
      <c r="K171" s="373"/>
      <c r="L171" s="373"/>
      <c r="M171" s="371"/>
      <c r="N171" s="371"/>
      <c r="O171" s="371"/>
      <c r="P171" s="371"/>
    </row>
    <row r="172" spans="3:20" ht="34.5" customHeight="1" outlineLevel="1" x14ac:dyDescent="0.25">
      <c r="C172" s="1346" t="s">
        <v>144</v>
      </c>
      <c r="D172" s="1346"/>
      <c r="E172" s="1346"/>
      <c r="F172" s="374">
        <f>AVERAGE(F169:P169)</f>
        <v>550</v>
      </c>
      <c r="G172" s="374"/>
      <c r="H172" s="374"/>
      <c r="I172" s="374"/>
      <c r="J172" s="374"/>
      <c r="K172" s="374"/>
      <c r="L172" s="374"/>
      <c r="M172" s="374"/>
      <c r="N172" s="374"/>
      <c r="O172" s="374"/>
      <c r="P172" s="374"/>
    </row>
    <row r="173" spans="3:20" ht="34.5" customHeight="1" outlineLevel="1" x14ac:dyDescent="0.25">
      <c r="C173" s="1346" t="s">
        <v>145</v>
      </c>
      <c r="D173" s="1346"/>
      <c r="E173" s="1346"/>
      <c r="F173" s="371">
        <f>+F171/F172</f>
        <v>16529.259285191281</v>
      </c>
      <c r="G173" s="373"/>
      <c r="H173" s="373"/>
      <c r="I173" s="373"/>
      <c r="J173" s="373"/>
      <c r="K173" s="373"/>
      <c r="L173" s="373"/>
      <c r="M173" s="371"/>
      <c r="N173" s="371"/>
      <c r="O173" s="371"/>
      <c r="P173" s="371"/>
    </row>
    <row r="174" spans="3:20" s="4" customFormat="1" outlineLevel="1" x14ac:dyDescent="0.25"/>
    <row r="175" spans="3:20" s="4" customFormat="1" outlineLevel="1" x14ac:dyDescent="0.25">
      <c r="C175" s="44"/>
    </row>
    <row r="176" spans="3:20" ht="23.25" outlineLevel="1" x14ac:dyDescent="0.35">
      <c r="C176" s="1471" t="s">
        <v>349</v>
      </c>
      <c r="D176" s="1471"/>
      <c r="E176" s="1471"/>
      <c r="F176" s="1471"/>
      <c r="G176" s="1471"/>
      <c r="H176" s="1471"/>
      <c r="I176" s="1471"/>
      <c r="J176" s="1471"/>
      <c r="K176" s="1471"/>
      <c r="L176" s="1471"/>
      <c r="M176" s="139"/>
    </row>
    <row r="177" spans="3:13" ht="24" outlineLevel="1" thickBot="1" x14ac:dyDescent="0.4">
      <c r="D177" s="137"/>
      <c r="E177" s="137"/>
      <c r="F177" s="137"/>
      <c r="G177" s="137"/>
      <c r="H177" s="137"/>
      <c r="I177" s="137"/>
      <c r="J177" s="137"/>
      <c r="K177" s="137"/>
      <c r="L177" s="137"/>
      <c r="M177" s="137"/>
    </row>
    <row r="178" spans="3:13" ht="24.75" outlineLevel="1" thickTop="1" thickBot="1" x14ac:dyDescent="0.4">
      <c r="D178" s="1472" t="s">
        <v>225</v>
      </c>
      <c r="E178" s="1473"/>
      <c r="F178" s="1473"/>
      <c r="G178" s="1473"/>
      <c r="H178" s="1474"/>
      <c r="I178" s="1475">
        <v>5</v>
      </c>
      <c r="J178" s="1476"/>
      <c r="K178" s="137"/>
      <c r="L178" s="137"/>
      <c r="M178" s="137"/>
    </row>
    <row r="179" spans="3:13" ht="19.5" outlineLevel="1" thickTop="1" x14ac:dyDescent="0.3">
      <c r="D179" s="77"/>
    </row>
    <row r="180" spans="3:13" ht="16.5" outlineLevel="1" x14ac:dyDescent="0.25">
      <c r="D180" s="1442" t="s">
        <v>223</v>
      </c>
      <c r="E180" s="1443"/>
      <c r="F180" s="1443"/>
      <c r="G180" s="1443"/>
      <c r="H180" s="1443"/>
      <c r="I180" s="1443"/>
      <c r="J180" s="1443"/>
      <c r="K180" s="1443"/>
      <c r="L180" s="1443"/>
      <c r="M180" s="1443"/>
    </row>
    <row r="181" spans="3:13" outlineLevel="1" x14ac:dyDescent="0.25">
      <c r="C181" s="4"/>
      <c r="D181" s="1349" t="s">
        <v>64</v>
      </c>
      <c r="E181" s="1349"/>
      <c r="F181" s="1530" t="s">
        <v>222</v>
      </c>
      <c r="G181" s="1530"/>
      <c r="H181" s="1530"/>
      <c r="I181" s="1530"/>
      <c r="J181" s="1530"/>
      <c r="K181" s="1530" t="s">
        <v>224</v>
      </c>
      <c r="L181" s="1530"/>
      <c r="M181" s="1530"/>
    </row>
    <row r="182" spans="3:13" outlineLevel="1" x14ac:dyDescent="0.25">
      <c r="C182" s="4"/>
      <c r="D182" s="1349"/>
      <c r="E182" s="1349"/>
      <c r="F182" s="1530" t="s">
        <v>157</v>
      </c>
      <c r="G182" s="1530"/>
      <c r="H182" s="1530" t="s">
        <v>22</v>
      </c>
      <c r="I182" s="1530"/>
      <c r="J182" s="1530"/>
      <c r="K182" s="1530" t="s">
        <v>22</v>
      </c>
      <c r="L182" s="1530"/>
      <c r="M182" s="1530"/>
    </row>
    <row r="183" spans="3:13" ht="25.5" outlineLevel="1" x14ac:dyDescent="0.25">
      <c r="C183" s="4"/>
      <c r="D183" s="1349"/>
      <c r="E183" s="1349"/>
      <c r="F183" s="1530"/>
      <c r="G183" s="1530"/>
      <c r="H183" s="375" t="s">
        <v>10</v>
      </c>
      <c r="I183" s="375" t="s">
        <v>11</v>
      </c>
      <c r="J183" s="375" t="s">
        <v>350</v>
      </c>
      <c r="K183" s="375" t="s">
        <v>10</v>
      </c>
      <c r="L183" s="375" t="s">
        <v>11</v>
      </c>
      <c r="M183" s="375" t="s">
        <v>350</v>
      </c>
    </row>
    <row r="184" spans="3:13" outlineLevel="1" x14ac:dyDescent="0.25">
      <c r="D184" s="710" t="s">
        <v>585</v>
      </c>
      <c r="E184" s="710"/>
      <c r="F184" s="1531" t="s">
        <v>574</v>
      </c>
      <c r="G184" s="1531"/>
      <c r="H184" s="376">
        <v>5</v>
      </c>
      <c r="I184" s="376">
        <v>5</v>
      </c>
      <c r="J184" s="376"/>
      <c r="K184" s="376">
        <f>+H184*$I$178</f>
        <v>25</v>
      </c>
      <c r="L184" s="376">
        <f>+I184*$I$178</f>
        <v>25</v>
      </c>
      <c r="M184" s="376">
        <f>+J184*$I$178</f>
        <v>0</v>
      </c>
    </row>
    <row r="185" spans="3:13" outlineLevel="1" x14ac:dyDescent="0.25">
      <c r="D185" s="710"/>
      <c r="E185" s="710"/>
      <c r="F185" s="1532" t="s">
        <v>576</v>
      </c>
      <c r="G185" s="1532"/>
      <c r="H185" s="376">
        <v>2</v>
      </c>
      <c r="I185" s="376">
        <v>3</v>
      </c>
      <c r="J185" s="376"/>
      <c r="K185" s="376">
        <f t="shared" ref="K185:M189" si="37">+H185*$I$178</f>
        <v>10</v>
      </c>
      <c r="L185" s="376">
        <f t="shared" si="37"/>
        <v>15</v>
      </c>
      <c r="M185" s="376">
        <f t="shared" si="37"/>
        <v>0</v>
      </c>
    </row>
    <row r="186" spans="3:13" outlineLevel="1" x14ac:dyDescent="0.25">
      <c r="D186" s="710"/>
      <c r="E186" s="710"/>
      <c r="F186" s="1532"/>
      <c r="G186" s="1532"/>
      <c r="H186" s="376"/>
      <c r="I186" s="376"/>
      <c r="J186" s="376"/>
      <c r="K186" s="376">
        <f t="shared" si="37"/>
        <v>0</v>
      </c>
      <c r="L186" s="376">
        <f t="shared" si="37"/>
        <v>0</v>
      </c>
      <c r="M186" s="376">
        <f t="shared" si="37"/>
        <v>0</v>
      </c>
    </row>
    <row r="187" spans="3:13" outlineLevel="1" x14ac:dyDescent="0.25">
      <c r="D187" s="710" t="s">
        <v>588</v>
      </c>
      <c r="E187" s="710"/>
      <c r="F187" s="1531" t="s">
        <v>589</v>
      </c>
      <c r="G187" s="1531"/>
      <c r="H187" s="376">
        <v>10</v>
      </c>
      <c r="I187" s="376">
        <v>10</v>
      </c>
      <c r="J187" s="376"/>
      <c r="K187" s="376">
        <f t="shared" si="37"/>
        <v>50</v>
      </c>
      <c r="L187" s="376">
        <f t="shared" si="37"/>
        <v>50</v>
      </c>
      <c r="M187" s="376">
        <f t="shared" si="37"/>
        <v>0</v>
      </c>
    </row>
    <row r="188" spans="3:13" ht="34.5" customHeight="1" outlineLevel="1" x14ac:dyDescent="0.25">
      <c r="D188" s="710"/>
      <c r="E188" s="710"/>
      <c r="F188" s="710" t="s">
        <v>590</v>
      </c>
      <c r="G188" s="710"/>
      <c r="H188" s="376">
        <v>15</v>
      </c>
      <c r="I188" s="376">
        <v>10</v>
      </c>
      <c r="J188" s="376"/>
      <c r="K188" s="376">
        <f t="shared" si="37"/>
        <v>75</v>
      </c>
      <c r="L188" s="376">
        <f t="shared" si="37"/>
        <v>50</v>
      </c>
      <c r="M188" s="376">
        <f t="shared" si="37"/>
        <v>0</v>
      </c>
    </row>
    <row r="189" spans="3:13" ht="17.25" customHeight="1" outlineLevel="1" x14ac:dyDescent="0.25">
      <c r="D189" s="710"/>
      <c r="E189" s="710"/>
      <c r="F189" s="1531"/>
      <c r="G189" s="1531"/>
      <c r="H189" s="376"/>
      <c r="I189" s="376"/>
      <c r="J189" s="376"/>
      <c r="K189" s="376">
        <f t="shared" si="37"/>
        <v>0</v>
      </c>
      <c r="L189" s="376">
        <f t="shared" si="37"/>
        <v>0</v>
      </c>
      <c r="M189" s="376">
        <f t="shared" si="37"/>
        <v>0</v>
      </c>
    </row>
    <row r="190" spans="3:13" outlineLevel="1" x14ac:dyDescent="0.25">
      <c r="D190" s="377" t="s">
        <v>12</v>
      </c>
      <c r="E190" s="377"/>
      <c r="F190" s="377"/>
      <c r="G190" s="377"/>
      <c r="H190" s="378">
        <f t="shared" ref="H190:M190" si="38">SUM(H184:H189)</f>
        <v>32</v>
      </c>
      <c r="I190" s="378">
        <f t="shared" si="38"/>
        <v>28</v>
      </c>
      <c r="J190" s="378">
        <f t="shared" si="38"/>
        <v>0</v>
      </c>
      <c r="K190" s="378">
        <f t="shared" si="38"/>
        <v>160</v>
      </c>
      <c r="L190" s="378">
        <f t="shared" si="38"/>
        <v>140</v>
      </c>
      <c r="M190" s="378">
        <f t="shared" si="38"/>
        <v>0</v>
      </c>
    </row>
    <row r="191" spans="3:13" s="4" customFormat="1" ht="15.75" outlineLevel="1" thickBot="1" x14ac:dyDescent="0.3">
      <c r="C191" s="44"/>
    </row>
    <row r="192" spans="3:13" s="4" customFormat="1" ht="15.75" outlineLevel="1" thickTop="1" x14ac:dyDescent="0.25">
      <c r="C192" s="44"/>
      <c r="D192" s="1478" t="s">
        <v>351</v>
      </c>
      <c r="E192" s="1479"/>
      <c r="F192" s="1479"/>
      <c r="G192" s="1479"/>
      <c r="H192" s="1479"/>
      <c r="I192" s="1479"/>
      <c r="J192" s="1479"/>
      <c r="K192" s="1479"/>
      <c r="L192" s="1479"/>
      <c r="M192" s="1480"/>
    </row>
    <row r="193" spans="2:23" ht="15.75" outlineLevel="1" thickBot="1" x14ac:dyDescent="0.3">
      <c r="D193" s="1481"/>
      <c r="E193" s="1482"/>
      <c r="F193" s="1482"/>
      <c r="G193" s="1482"/>
      <c r="H193" s="1482"/>
      <c r="I193" s="1482"/>
      <c r="J193" s="1482"/>
      <c r="K193" s="1482"/>
      <c r="L193" s="1482"/>
      <c r="M193" s="1483"/>
    </row>
    <row r="194" spans="2:23" s="4" customFormat="1" ht="15.75" thickTop="1" x14ac:dyDescent="0.25"/>
    <row r="195" spans="2:23" s="130" customFormat="1" x14ac:dyDescent="0.25"/>
    <row r="196" spans="2:23" s="130" customFormat="1" x14ac:dyDescent="0.25"/>
    <row r="197" spans="2:23" s="4" customFormat="1" ht="15.75" thickBot="1" x14ac:dyDescent="0.3">
      <c r="B197" s="158"/>
      <c r="C197" s="158"/>
      <c r="D197" s="158"/>
      <c r="E197" s="158"/>
      <c r="F197" s="158"/>
      <c r="G197" s="158"/>
      <c r="H197" s="158"/>
      <c r="I197" s="158"/>
      <c r="J197" s="158"/>
      <c r="K197" s="158"/>
      <c r="L197" s="158"/>
      <c r="M197" s="158"/>
      <c r="N197" s="158"/>
      <c r="O197" s="158"/>
      <c r="P197" s="158"/>
      <c r="Q197" s="158"/>
      <c r="R197" s="158"/>
      <c r="S197" s="158"/>
    </row>
    <row r="198" spans="2:23" s="4" customFormat="1" ht="19.5" thickTop="1" thickBot="1" x14ac:dyDescent="0.3">
      <c r="B198" s="1431" t="s">
        <v>220</v>
      </c>
      <c r="C198" s="1432"/>
      <c r="D198" s="1433"/>
      <c r="E198" s="1431" t="s">
        <v>86</v>
      </c>
      <c r="F198" s="1432"/>
      <c r="G198" s="1432"/>
      <c r="H198" s="1432"/>
      <c r="I198" s="1432"/>
      <c r="J198" s="1432"/>
      <c r="K198" s="1432"/>
      <c r="L198" s="1432"/>
      <c r="M198" s="1432"/>
      <c r="N198" s="1432"/>
      <c r="O198" s="1432"/>
      <c r="P198" s="1433"/>
    </row>
    <row r="199" spans="2:23" s="4" customFormat="1" ht="18.75" thickTop="1" x14ac:dyDescent="0.25">
      <c r="B199" s="90"/>
      <c r="C199" s="90"/>
      <c r="D199" s="90"/>
      <c r="E199" s="90"/>
      <c r="F199" s="90"/>
      <c r="G199" s="90"/>
      <c r="H199" s="90"/>
      <c r="I199" s="90"/>
      <c r="J199" s="90"/>
      <c r="K199" s="90"/>
      <c r="L199" s="90"/>
      <c r="M199" s="90"/>
      <c r="N199" s="90"/>
      <c r="O199" s="90"/>
      <c r="P199" s="90"/>
    </row>
    <row r="200" spans="2:23" s="4" customFormat="1" ht="18" hidden="1" outlineLevel="1" x14ac:dyDescent="0.25">
      <c r="B200" s="1110" t="s">
        <v>192</v>
      </c>
      <c r="C200" s="1110"/>
      <c r="D200" s="1110"/>
      <c r="E200" s="1110"/>
      <c r="F200" s="1110"/>
      <c r="G200" s="1110"/>
      <c r="H200" s="1110"/>
      <c r="I200" s="1110"/>
      <c r="J200" s="1110"/>
      <c r="K200" s="1110"/>
      <c r="L200" s="1110"/>
      <c r="M200" s="1110"/>
      <c r="N200" s="1110"/>
      <c r="O200" s="1110"/>
      <c r="P200" s="1110"/>
    </row>
    <row r="201" spans="2:23" s="4" customFormat="1" hidden="1" outlineLevel="1" x14ac:dyDescent="0.25">
      <c r="B201" s="49"/>
      <c r="L201" s="49"/>
    </row>
    <row r="202" spans="2:23" s="4" customFormat="1" ht="17.25" hidden="1" outlineLevel="1" thickBot="1" x14ac:dyDescent="0.3">
      <c r="C202" s="1486" t="s">
        <v>199</v>
      </c>
      <c r="D202" s="1487"/>
      <c r="E202" s="1487"/>
      <c r="F202" s="1487"/>
      <c r="G202" s="1487"/>
      <c r="H202" s="1487"/>
      <c r="I202" s="1487"/>
      <c r="J202" s="1487"/>
      <c r="K202" s="1487"/>
      <c r="L202" s="1487"/>
      <c r="M202" s="1487"/>
      <c r="N202" s="1487"/>
      <c r="O202" s="1487"/>
      <c r="P202" s="1487"/>
      <c r="R202" s="84"/>
      <c r="S202" s="84"/>
      <c r="T202" s="1444"/>
      <c r="U202" s="1444"/>
      <c r="V202" s="1444"/>
      <c r="W202" s="1444"/>
    </row>
    <row r="203" spans="2:23" s="4" customFormat="1" ht="31.5" hidden="1" outlineLevel="1" thickTop="1" thickBot="1" x14ac:dyDescent="0.3">
      <c r="C203" s="1505" t="s">
        <v>200</v>
      </c>
      <c r="D203" s="1354" t="s">
        <v>250</v>
      </c>
      <c r="E203" s="1355"/>
      <c r="F203" s="1356"/>
      <c r="G203" s="154" t="s">
        <v>58</v>
      </c>
      <c r="H203" s="1365" t="s">
        <v>204</v>
      </c>
      <c r="I203" s="1365"/>
      <c r="J203" s="1365" t="s">
        <v>203</v>
      </c>
      <c r="K203" s="1365"/>
      <c r="L203" s="1365" t="s">
        <v>56</v>
      </c>
      <c r="M203" s="1365"/>
      <c r="N203" s="1365" t="s">
        <v>202</v>
      </c>
      <c r="O203" s="1365"/>
      <c r="P203" s="1365"/>
      <c r="T203" s="85"/>
      <c r="U203" s="85"/>
      <c r="V203" s="85"/>
      <c r="W203" s="85"/>
    </row>
    <row r="204" spans="2:23" s="4" customFormat="1" ht="18" hidden="1" outlineLevel="1" thickTop="1" thickBot="1" x14ac:dyDescent="0.3">
      <c r="C204" s="1506"/>
      <c r="D204" s="1508" t="s">
        <v>201</v>
      </c>
      <c r="E204" s="1509"/>
      <c r="F204" s="1510"/>
      <c r="G204" s="1511"/>
      <c r="H204" s="1512"/>
      <c r="I204" s="1512"/>
      <c r="J204" s="1512"/>
      <c r="K204" s="1512"/>
      <c r="L204" s="1512"/>
      <c r="M204" s="1512"/>
      <c r="N204" s="1512"/>
      <c r="O204" s="1512"/>
      <c r="P204" s="1513"/>
    </row>
    <row r="205" spans="2:23" s="4" customFormat="1" ht="18" hidden="1" outlineLevel="1" thickTop="1" thickBot="1" x14ac:dyDescent="0.3">
      <c r="C205" s="1506"/>
      <c r="D205" s="1502"/>
      <c r="E205" s="1503"/>
      <c r="F205" s="1504"/>
      <c r="G205" s="153"/>
      <c r="H205" s="1306"/>
      <c r="I205" s="1306"/>
      <c r="J205" s="1498"/>
      <c r="K205" s="1499"/>
      <c r="L205" s="1498">
        <f>+H205*J205</f>
        <v>0</v>
      </c>
      <c r="M205" s="1499"/>
      <c r="N205" s="1500"/>
      <c r="O205" s="1500"/>
      <c r="P205" s="1501"/>
    </row>
    <row r="206" spans="2:23" s="4" customFormat="1" ht="18" hidden="1" outlineLevel="1" thickTop="1" thickBot="1" x14ac:dyDescent="0.3">
      <c r="C206" s="1506"/>
      <c r="D206" s="1502"/>
      <c r="E206" s="1503"/>
      <c r="F206" s="1504"/>
      <c r="G206" s="153"/>
      <c r="H206" s="1306"/>
      <c r="I206" s="1306"/>
      <c r="J206" s="1498"/>
      <c r="K206" s="1499"/>
      <c r="L206" s="1498">
        <f>+H206*J206</f>
        <v>0</v>
      </c>
      <c r="M206" s="1499"/>
      <c r="N206" s="1500"/>
      <c r="O206" s="1500"/>
      <c r="P206" s="1501"/>
    </row>
    <row r="207" spans="2:23" s="4" customFormat="1" ht="18" hidden="1" outlineLevel="1" thickTop="1" thickBot="1" x14ac:dyDescent="0.3">
      <c r="C207" s="1506"/>
      <c r="D207" s="1502"/>
      <c r="E207" s="1503"/>
      <c r="F207" s="1504"/>
      <c r="G207" s="153"/>
      <c r="H207" s="1306"/>
      <c r="I207" s="1306"/>
      <c r="J207" s="1498"/>
      <c r="K207" s="1499"/>
      <c r="L207" s="1498">
        <f>+H207*J207</f>
        <v>0</v>
      </c>
      <c r="M207" s="1499"/>
      <c r="N207" s="1500"/>
      <c r="O207" s="1500"/>
      <c r="P207" s="1501"/>
    </row>
    <row r="208" spans="2:23" s="4" customFormat="1" ht="18" hidden="1" outlineLevel="1" thickTop="1" thickBot="1" x14ac:dyDescent="0.3">
      <c r="C208" s="1506"/>
      <c r="D208" s="1502"/>
      <c r="E208" s="1503"/>
      <c r="F208" s="1504"/>
      <c r="G208" s="153"/>
      <c r="H208" s="1306"/>
      <c r="I208" s="1306"/>
      <c r="J208" s="1498"/>
      <c r="K208" s="1499"/>
      <c r="L208" s="1498">
        <f>+H208*J208</f>
        <v>0</v>
      </c>
      <c r="M208" s="1499"/>
      <c r="N208" s="1500"/>
      <c r="O208" s="1500"/>
      <c r="P208" s="1501"/>
    </row>
    <row r="209" spans="3:16" s="4" customFormat="1" ht="18" hidden="1" outlineLevel="1" thickTop="1" thickBot="1" x14ac:dyDescent="0.3">
      <c r="C209" s="1506"/>
      <c r="D209" s="1502"/>
      <c r="E209" s="1503"/>
      <c r="F209" s="1504"/>
      <c r="G209" s="153"/>
      <c r="H209" s="1306"/>
      <c r="I209" s="1306"/>
      <c r="J209" s="1498"/>
      <c r="K209" s="1499"/>
      <c r="L209" s="1498">
        <f>+H209*J209</f>
        <v>0</v>
      </c>
      <c r="M209" s="1499"/>
      <c r="N209" s="1500"/>
      <c r="O209" s="1500"/>
      <c r="P209" s="1501"/>
    </row>
    <row r="210" spans="3:16" s="4" customFormat="1" ht="18" hidden="1" outlineLevel="1" thickTop="1" thickBot="1" x14ac:dyDescent="0.3">
      <c r="C210" s="1506"/>
      <c r="D210" s="1502"/>
      <c r="E210" s="1503"/>
      <c r="F210" s="1504"/>
      <c r="G210" s="153"/>
      <c r="H210" s="1306"/>
      <c r="I210" s="1306"/>
      <c r="J210" s="1498"/>
      <c r="K210" s="1499"/>
      <c r="L210" s="1498">
        <f t="shared" ref="L210:L211" si="39">+H210*J210</f>
        <v>0</v>
      </c>
      <c r="M210" s="1499"/>
      <c r="N210" s="1500"/>
      <c r="O210" s="1500"/>
      <c r="P210" s="1501"/>
    </row>
    <row r="211" spans="3:16" s="4" customFormat="1" ht="18" hidden="1" outlineLevel="1" thickTop="1" thickBot="1" x14ac:dyDescent="0.3">
      <c r="C211" s="1506"/>
      <c r="D211" s="1502"/>
      <c r="E211" s="1503"/>
      <c r="F211" s="1504"/>
      <c r="G211" s="153"/>
      <c r="H211" s="1306"/>
      <c r="I211" s="1306"/>
      <c r="J211" s="1498"/>
      <c r="K211" s="1499"/>
      <c r="L211" s="1498">
        <f t="shared" si="39"/>
        <v>0</v>
      </c>
      <c r="M211" s="1499"/>
      <c r="N211" s="1500"/>
      <c r="O211" s="1500"/>
      <c r="P211" s="1501"/>
    </row>
    <row r="212" spans="3:16" s="4" customFormat="1" ht="18" hidden="1" outlineLevel="1" thickTop="1" thickBot="1" x14ac:dyDescent="0.3">
      <c r="C212" s="1506"/>
      <c r="D212" s="1516" t="s">
        <v>210</v>
      </c>
      <c r="E212" s="1517"/>
      <c r="F212" s="1517"/>
      <c r="G212" s="1518"/>
      <c r="H212" s="1519">
        <f>SUM(H205:I211)</f>
        <v>0</v>
      </c>
      <c r="I212" s="1519"/>
      <c r="J212" s="1520"/>
      <c r="K212" s="1520"/>
      <c r="L212" s="1520">
        <f>SUM(L205:M211)</f>
        <v>0</v>
      </c>
      <c r="M212" s="1520"/>
      <c r="N212" s="1519"/>
      <c r="O212" s="1519"/>
      <c r="P212" s="1521"/>
    </row>
    <row r="213" spans="3:16" s="4" customFormat="1" ht="18" hidden="1" outlineLevel="1" thickTop="1" thickBot="1" x14ac:dyDescent="0.3">
      <c r="C213" s="1506"/>
      <c r="D213" s="1508" t="s">
        <v>206</v>
      </c>
      <c r="E213" s="1509"/>
      <c r="F213" s="1510"/>
      <c r="G213" s="1512"/>
      <c r="H213" s="1512"/>
      <c r="I213" s="1512"/>
      <c r="J213" s="1512"/>
      <c r="K213" s="1512"/>
      <c r="L213" s="1512"/>
      <c r="M213" s="1512"/>
      <c r="N213" s="1512"/>
      <c r="O213" s="1512"/>
      <c r="P213" s="1513"/>
    </row>
    <row r="214" spans="3:16" s="4" customFormat="1" ht="18" hidden="1" outlineLevel="1" thickTop="1" thickBot="1" x14ac:dyDescent="0.3">
      <c r="C214" s="1506"/>
      <c r="D214" s="1514"/>
      <c r="E214" s="1292"/>
      <c r="F214" s="1293"/>
      <c r="G214" s="153"/>
      <c r="H214" s="1306"/>
      <c r="I214" s="1306"/>
      <c r="J214" s="1498"/>
      <c r="K214" s="1499"/>
      <c r="L214" s="1498">
        <f>+H214*J214</f>
        <v>0</v>
      </c>
      <c r="M214" s="1499"/>
      <c r="N214" s="1306"/>
      <c r="O214" s="1306"/>
      <c r="P214" s="1515"/>
    </row>
    <row r="215" spans="3:16" s="4" customFormat="1" ht="18" hidden="1" outlineLevel="1" thickTop="1" thickBot="1" x14ac:dyDescent="0.3">
      <c r="C215" s="1506"/>
      <c r="D215" s="1514"/>
      <c r="E215" s="1292"/>
      <c r="F215" s="1293"/>
      <c r="G215" s="153"/>
      <c r="H215" s="1306"/>
      <c r="I215" s="1306"/>
      <c r="J215" s="1498"/>
      <c r="K215" s="1499"/>
      <c r="L215" s="1498">
        <f>+H215*J215</f>
        <v>0</v>
      </c>
      <c r="M215" s="1499"/>
      <c r="N215" s="1306"/>
      <c r="O215" s="1306"/>
      <c r="P215" s="1515"/>
    </row>
    <row r="216" spans="3:16" s="4" customFormat="1" ht="18" hidden="1" outlineLevel="1" thickTop="1" thickBot="1" x14ac:dyDescent="0.3">
      <c r="C216" s="1506"/>
      <c r="D216" s="1514"/>
      <c r="E216" s="1292"/>
      <c r="F216" s="1293"/>
      <c r="G216" s="153"/>
      <c r="H216" s="1306"/>
      <c r="I216" s="1306"/>
      <c r="J216" s="1498"/>
      <c r="K216" s="1499"/>
      <c r="L216" s="1498">
        <f>+H216*J216</f>
        <v>0</v>
      </c>
      <c r="M216" s="1499"/>
      <c r="N216" s="1306"/>
      <c r="O216" s="1306"/>
      <c r="P216" s="1515"/>
    </row>
    <row r="217" spans="3:16" s="4" customFormat="1" ht="18" hidden="1" outlineLevel="1" thickTop="1" thickBot="1" x14ac:dyDescent="0.3">
      <c r="C217" s="1506"/>
      <c r="D217" s="1514"/>
      <c r="E217" s="1292"/>
      <c r="F217" s="1293"/>
      <c r="G217" s="153"/>
      <c r="H217" s="1306"/>
      <c r="I217" s="1306"/>
      <c r="J217" s="1498"/>
      <c r="K217" s="1499"/>
      <c r="L217" s="1498">
        <f>+H217*J217</f>
        <v>0</v>
      </c>
      <c r="M217" s="1499"/>
      <c r="N217" s="1306"/>
      <c r="O217" s="1306"/>
      <c r="P217" s="1515"/>
    </row>
    <row r="218" spans="3:16" s="4" customFormat="1" ht="18" hidden="1" outlineLevel="1" thickTop="1" thickBot="1" x14ac:dyDescent="0.3">
      <c r="C218" s="1506"/>
      <c r="D218" s="1514"/>
      <c r="E218" s="1292"/>
      <c r="F218" s="1293"/>
      <c r="G218" s="153"/>
      <c r="H218" s="1306"/>
      <c r="I218" s="1306"/>
      <c r="J218" s="1498"/>
      <c r="K218" s="1499"/>
      <c r="L218" s="1498">
        <f>+H218*J218</f>
        <v>0</v>
      </c>
      <c r="M218" s="1499"/>
      <c r="N218" s="1306"/>
      <c r="O218" s="1306"/>
      <c r="P218" s="1515"/>
    </row>
    <row r="219" spans="3:16" s="4" customFormat="1" ht="18" hidden="1" outlineLevel="1" thickTop="1" thickBot="1" x14ac:dyDescent="0.3">
      <c r="C219" s="1506"/>
      <c r="D219" s="1516" t="s">
        <v>210</v>
      </c>
      <c r="E219" s="1517"/>
      <c r="F219" s="1517"/>
      <c r="G219" s="1518"/>
      <c r="H219" s="1519">
        <f>SUM(H214:I218)</f>
        <v>0</v>
      </c>
      <c r="I219" s="1519"/>
      <c r="J219" s="1520"/>
      <c r="K219" s="1520"/>
      <c r="L219" s="1520">
        <f>SUM(L214:M218)</f>
        <v>0</v>
      </c>
      <c r="M219" s="1520"/>
      <c r="N219" s="1519"/>
      <c r="O219" s="1519"/>
      <c r="P219" s="1521"/>
    </row>
    <row r="220" spans="3:16" s="4" customFormat="1" ht="18" hidden="1" outlineLevel="1" thickTop="1" thickBot="1" x14ac:dyDescent="0.3">
      <c r="C220" s="1506"/>
      <c r="D220" s="1508" t="s">
        <v>207</v>
      </c>
      <c r="E220" s="1509"/>
      <c r="F220" s="1510"/>
      <c r="G220" s="1512" t="e">
        <f>+'4-ASP. TECNICOS'!H175:O175</f>
        <v>#VALUE!</v>
      </c>
      <c r="H220" s="1512"/>
      <c r="I220" s="1512"/>
      <c r="J220" s="1512"/>
      <c r="K220" s="1512"/>
      <c r="L220" s="1512"/>
      <c r="M220" s="1512"/>
      <c r="N220" s="1512"/>
      <c r="O220" s="1512"/>
      <c r="P220" s="1513"/>
    </row>
    <row r="221" spans="3:16" s="4" customFormat="1" ht="18" hidden="1" outlineLevel="1" thickTop="1" thickBot="1" x14ac:dyDescent="0.3">
      <c r="C221" s="1506"/>
      <c r="D221" s="1533"/>
      <c r="E221" s="1523"/>
      <c r="F221" s="1524"/>
      <c r="G221" s="153"/>
      <c r="H221" s="1306"/>
      <c r="I221" s="1306"/>
      <c r="J221" s="1498"/>
      <c r="K221" s="1499"/>
      <c r="L221" s="1498">
        <f>+H221*J221</f>
        <v>0</v>
      </c>
      <c r="M221" s="1499"/>
      <c r="N221" s="1306"/>
      <c r="O221" s="1306"/>
      <c r="P221" s="1515"/>
    </row>
    <row r="222" spans="3:16" s="4" customFormat="1" ht="18" hidden="1" outlineLevel="1" thickTop="1" thickBot="1" x14ac:dyDescent="0.3">
      <c r="C222" s="1506"/>
      <c r="D222" s="1533"/>
      <c r="E222" s="1523"/>
      <c r="F222" s="1524"/>
      <c r="G222" s="153"/>
      <c r="H222" s="1306"/>
      <c r="I222" s="1306"/>
      <c r="J222" s="1498"/>
      <c r="K222" s="1499"/>
      <c r="L222" s="1498">
        <f>+H222*J222</f>
        <v>0</v>
      </c>
      <c r="M222" s="1499"/>
      <c r="N222" s="1306"/>
      <c r="O222" s="1306"/>
      <c r="P222" s="1515"/>
    </row>
    <row r="223" spans="3:16" s="4" customFormat="1" ht="18" hidden="1" outlineLevel="1" thickTop="1" thickBot="1" x14ac:dyDescent="0.3">
      <c r="C223" s="1506"/>
      <c r="D223" s="1533"/>
      <c r="E223" s="1523"/>
      <c r="F223" s="1524"/>
      <c r="G223" s="153"/>
      <c r="H223" s="1306"/>
      <c r="I223" s="1306"/>
      <c r="J223" s="1498"/>
      <c r="K223" s="1499"/>
      <c r="L223" s="1498">
        <f>+H223*J223</f>
        <v>0</v>
      </c>
      <c r="M223" s="1499"/>
      <c r="N223" s="1306"/>
      <c r="O223" s="1306"/>
      <c r="P223" s="1515"/>
    </row>
    <row r="224" spans="3:16" s="4" customFormat="1" ht="18" hidden="1" outlineLevel="1" thickTop="1" thickBot="1" x14ac:dyDescent="0.3">
      <c r="C224" s="1506"/>
      <c r="D224" s="1533"/>
      <c r="E224" s="1523"/>
      <c r="F224" s="1524"/>
      <c r="G224" s="153"/>
      <c r="H224" s="1306"/>
      <c r="I224" s="1306"/>
      <c r="J224" s="1498"/>
      <c r="K224" s="1499"/>
      <c r="L224" s="1498">
        <f>+H224*J224</f>
        <v>0</v>
      </c>
      <c r="M224" s="1499"/>
      <c r="N224" s="1306"/>
      <c r="O224" s="1306"/>
      <c r="P224" s="1515"/>
    </row>
    <row r="225" spans="3:18" s="4" customFormat="1" ht="18" hidden="1" outlineLevel="1" thickTop="1" thickBot="1" x14ac:dyDescent="0.3">
      <c r="C225" s="1506"/>
      <c r="D225" s="1533"/>
      <c r="E225" s="1523"/>
      <c r="F225" s="1524"/>
      <c r="G225" s="153"/>
      <c r="H225" s="1306"/>
      <c r="I225" s="1306"/>
      <c r="J225" s="1498"/>
      <c r="K225" s="1499"/>
      <c r="L225" s="1498">
        <f>+H225*J225</f>
        <v>0</v>
      </c>
      <c r="M225" s="1499"/>
      <c r="N225" s="1306"/>
      <c r="O225" s="1306"/>
      <c r="P225" s="1515"/>
    </row>
    <row r="226" spans="3:18" s="4" customFormat="1" ht="18" hidden="1" outlineLevel="1" thickTop="1" thickBot="1" x14ac:dyDescent="0.3">
      <c r="C226" s="1506"/>
      <c r="D226" s="1516" t="s">
        <v>210</v>
      </c>
      <c r="E226" s="1517"/>
      <c r="F226" s="1517"/>
      <c r="G226" s="1518"/>
      <c r="H226" s="1519">
        <f>SUM(H221:I225)</f>
        <v>0</v>
      </c>
      <c r="I226" s="1519"/>
      <c r="J226" s="1519"/>
      <c r="K226" s="1519"/>
      <c r="L226" s="1498">
        <f>SUM(L221:M225)</f>
        <v>0</v>
      </c>
      <c r="M226" s="1499"/>
      <c r="N226" s="1306"/>
      <c r="O226" s="1306"/>
      <c r="P226" s="1515"/>
    </row>
    <row r="227" spans="3:18" s="4" customFormat="1" ht="18" hidden="1" outlineLevel="1" thickTop="1" thickBot="1" x14ac:dyDescent="0.3">
      <c r="C227" s="1506"/>
      <c r="D227" s="1508" t="s">
        <v>208</v>
      </c>
      <c r="E227" s="1509"/>
      <c r="F227" s="1510"/>
      <c r="G227" s="1512" t="e">
        <f>+'4-ASP. TECNICOS'!H177:O177</f>
        <v>#VALUE!</v>
      </c>
      <c r="H227" s="1512"/>
      <c r="I227" s="1512"/>
      <c r="J227" s="1512"/>
      <c r="K227" s="1512"/>
      <c r="L227" s="1512"/>
      <c r="M227" s="1512"/>
      <c r="N227" s="1512"/>
      <c r="O227" s="1512"/>
      <c r="P227" s="1513"/>
    </row>
    <row r="228" spans="3:18" s="4" customFormat="1" ht="18" hidden="1" outlineLevel="1" thickTop="1" thickBot="1" x14ac:dyDescent="0.3">
      <c r="C228" s="1506"/>
      <c r="D228" s="1533"/>
      <c r="E228" s="1523"/>
      <c r="F228" s="1524"/>
      <c r="G228" s="153"/>
      <c r="H228" s="1306"/>
      <c r="I228" s="1306"/>
      <c r="J228" s="1498"/>
      <c r="K228" s="1499"/>
      <c r="L228" s="1498">
        <f>+H228*J228</f>
        <v>0</v>
      </c>
      <c r="M228" s="1499"/>
      <c r="N228" s="1306"/>
      <c r="O228" s="1306"/>
      <c r="P228" s="1515"/>
    </row>
    <row r="229" spans="3:18" s="4" customFormat="1" ht="18" hidden="1" outlineLevel="1" thickTop="1" thickBot="1" x14ac:dyDescent="0.3">
      <c r="C229" s="1506"/>
      <c r="D229" s="1533"/>
      <c r="E229" s="1523"/>
      <c r="F229" s="1524"/>
      <c r="G229" s="153"/>
      <c r="H229" s="1306"/>
      <c r="I229" s="1306"/>
      <c r="J229" s="1498"/>
      <c r="K229" s="1499"/>
      <c r="L229" s="1498">
        <f>+H229*J229</f>
        <v>0</v>
      </c>
      <c r="M229" s="1499"/>
      <c r="N229" s="1306"/>
      <c r="O229" s="1306"/>
      <c r="P229" s="1515"/>
    </row>
    <row r="230" spans="3:18" s="4" customFormat="1" ht="18" hidden="1" outlineLevel="1" thickTop="1" thickBot="1" x14ac:dyDescent="0.3">
      <c r="C230" s="1506"/>
      <c r="D230" s="1533"/>
      <c r="E230" s="1523"/>
      <c r="F230" s="1524"/>
      <c r="G230" s="153"/>
      <c r="H230" s="1306"/>
      <c r="I230" s="1306"/>
      <c r="J230" s="1498"/>
      <c r="K230" s="1499"/>
      <c r="L230" s="1498">
        <f>+H230*J230</f>
        <v>0</v>
      </c>
      <c r="M230" s="1499"/>
      <c r="N230" s="1306"/>
      <c r="O230" s="1306"/>
      <c r="P230" s="1515"/>
      <c r="Q230" s="13"/>
      <c r="R230" s="13"/>
    </row>
    <row r="231" spans="3:18" s="4" customFormat="1" ht="18" hidden="1" outlineLevel="1" thickTop="1" thickBot="1" x14ac:dyDescent="0.3">
      <c r="C231" s="1506"/>
      <c r="D231" s="1533"/>
      <c r="E231" s="1523"/>
      <c r="F231" s="1524"/>
      <c r="G231" s="153"/>
      <c r="H231" s="1306"/>
      <c r="I231" s="1306"/>
      <c r="J231" s="1498"/>
      <c r="K231" s="1499"/>
      <c r="L231" s="1498">
        <f>+H231*J231</f>
        <v>0</v>
      </c>
      <c r="M231" s="1499"/>
      <c r="N231" s="1306"/>
      <c r="O231" s="1306"/>
      <c r="P231" s="1515"/>
      <c r="Q231" s="13"/>
      <c r="R231" s="13"/>
    </row>
    <row r="232" spans="3:18" s="4" customFormat="1" ht="18" hidden="1" outlineLevel="1" thickTop="1" thickBot="1" x14ac:dyDescent="0.3">
      <c r="C232" s="1506"/>
      <c r="D232" s="1533"/>
      <c r="E232" s="1523"/>
      <c r="F232" s="1524"/>
      <c r="G232" s="153"/>
      <c r="H232" s="1306"/>
      <c r="I232" s="1306"/>
      <c r="J232" s="1498"/>
      <c r="K232" s="1499"/>
      <c r="L232" s="1498">
        <f>+H232*J232</f>
        <v>0</v>
      </c>
      <c r="M232" s="1499"/>
      <c r="N232" s="1306"/>
      <c r="O232" s="1306"/>
      <c r="P232" s="1515"/>
      <c r="Q232" s="13"/>
      <c r="R232" s="13"/>
    </row>
    <row r="233" spans="3:18" s="4" customFormat="1" ht="18" hidden="1" outlineLevel="1" thickTop="1" thickBot="1" x14ac:dyDescent="0.3">
      <c r="C233" s="1506"/>
      <c r="D233" s="1516" t="s">
        <v>210</v>
      </c>
      <c r="E233" s="1517"/>
      <c r="F233" s="1517"/>
      <c r="G233" s="1518"/>
      <c r="H233" s="1519">
        <f>SUM(H228:I232)</f>
        <v>0</v>
      </c>
      <c r="I233" s="1519"/>
      <c r="J233" s="1520"/>
      <c r="K233" s="1520"/>
      <c r="L233" s="1520">
        <f>SUM(L228:M232)</f>
        <v>0</v>
      </c>
      <c r="M233" s="1520"/>
      <c r="N233" s="1519"/>
      <c r="O233" s="1519"/>
      <c r="P233" s="1521"/>
    </row>
    <row r="234" spans="3:18" s="4" customFormat="1" ht="18" hidden="1" outlineLevel="1" thickTop="1" thickBot="1" x14ac:dyDescent="0.3">
      <c r="C234" s="1506"/>
      <c r="D234" s="1508" t="s">
        <v>209</v>
      </c>
      <c r="E234" s="1509"/>
      <c r="F234" s="1510"/>
      <c r="G234" s="1512" t="e">
        <f>+'4-ASP. TECNICOS'!H179:O179</f>
        <v>#VALUE!</v>
      </c>
      <c r="H234" s="1512"/>
      <c r="I234" s="1512"/>
      <c r="J234" s="1512"/>
      <c r="K234" s="1512"/>
      <c r="L234" s="1512"/>
      <c r="M234" s="1512"/>
      <c r="N234" s="1512"/>
      <c r="O234" s="1512"/>
      <c r="P234" s="1513"/>
      <c r="Q234" s="13"/>
      <c r="R234" s="13"/>
    </row>
    <row r="235" spans="3:18" s="4" customFormat="1" ht="18" hidden="1" outlineLevel="1" thickTop="1" thickBot="1" x14ac:dyDescent="0.3">
      <c r="C235" s="1506"/>
      <c r="D235" s="1533"/>
      <c r="E235" s="1523"/>
      <c r="F235" s="1524"/>
      <c r="G235" s="153"/>
      <c r="H235" s="1306"/>
      <c r="I235" s="1306"/>
      <c r="J235" s="1498"/>
      <c r="K235" s="1499"/>
      <c r="L235" s="1498">
        <f>+H235*J235</f>
        <v>0</v>
      </c>
      <c r="M235" s="1499"/>
      <c r="N235" s="1306"/>
      <c r="O235" s="1306"/>
      <c r="P235" s="1515"/>
      <c r="Q235" s="13"/>
      <c r="R235" s="13"/>
    </row>
    <row r="236" spans="3:18" s="4" customFormat="1" ht="18" hidden="1" outlineLevel="1" thickTop="1" thickBot="1" x14ac:dyDescent="0.3">
      <c r="C236" s="1506"/>
      <c r="D236" s="1533"/>
      <c r="E236" s="1523"/>
      <c r="F236" s="1524"/>
      <c r="G236" s="153"/>
      <c r="H236" s="1306"/>
      <c r="I236" s="1306"/>
      <c r="J236" s="1498"/>
      <c r="K236" s="1499"/>
      <c r="L236" s="1498">
        <f>+H236*J236</f>
        <v>0</v>
      </c>
      <c r="M236" s="1499"/>
      <c r="N236" s="1306"/>
      <c r="O236" s="1306"/>
      <c r="P236" s="1515"/>
      <c r="Q236" s="13"/>
      <c r="R236" s="13"/>
    </row>
    <row r="237" spans="3:18" s="4" customFormat="1" ht="18" hidden="1" outlineLevel="1" thickTop="1" thickBot="1" x14ac:dyDescent="0.3">
      <c r="C237" s="1506"/>
      <c r="D237" s="1533"/>
      <c r="E237" s="1523"/>
      <c r="F237" s="1524"/>
      <c r="G237" s="153"/>
      <c r="H237" s="1306"/>
      <c r="I237" s="1306"/>
      <c r="J237" s="1498"/>
      <c r="K237" s="1499"/>
      <c r="L237" s="1498">
        <f>+H237*J237</f>
        <v>0</v>
      </c>
      <c r="M237" s="1499"/>
      <c r="N237" s="1306"/>
      <c r="O237" s="1306"/>
      <c r="P237" s="1515"/>
      <c r="Q237" s="13"/>
      <c r="R237" s="13"/>
    </row>
    <row r="238" spans="3:18" s="4" customFormat="1" ht="18" hidden="1" outlineLevel="1" thickTop="1" thickBot="1" x14ac:dyDescent="0.3">
      <c r="C238" s="1506"/>
      <c r="D238" s="1533"/>
      <c r="E238" s="1523"/>
      <c r="F238" s="1524"/>
      <c r="G238" s="153"/>
      <c r="H238" s="1306"/>
      <c r="I238" s="1306"/>
      <c r="J238" s="1498"/>
      <c r="K238" s="1499"/>
      <c r="L238" s="1498">
        <f>+H238*J238</f>
        <v>0</v>
      </c>
      <c r="M238" s="1499"/>
      <c r="N238" s="1306"/>
      <c r="O238" s="1306"/>
      <c r="P238" s="1515"/>
      <c r="Q238" s="13"/>
      <c r="R238" s="13"/>
    </row>
    <row r="239" spans="3:18" s="4" customFormat="1" ht="18" hidden="1" outlineLevel="1" thickTop="1" thickBot="1" x14ac:dyDescent="0.3">
      <c r="C239" s="1506"/>
      <c r="D239" s="1533"/>
      <c r="E239" s="1523"/>
      <c r="F239" s="1524"/>
      <c r="G239" s="153"/>
      <c r="H239" s="1306"/>
      <c r="I239" s="1306"/>
      <c r="J239" s="1498"/>
      <c r="K239" s="1499"/>
      <c r="L239" s="1498">
        <f>+H239*J239</f>
        <v>0</v>
      </c>
      <c r="M239" s="1499"/>
      <c r="N239" s="1306"/>
      <c r="O239" s="1306"/>
      <c r="P239" s="1515"/>
      <c r="Q239" s="13"/>
      <c r="R239" s="13"/>
    </row>
    <row r="240" spans="3:18" s="4" customFormat="1" ht="18" hidden="1" outlineLevel="1" thickTop="1" thickBot="1" x14ac:dyDescent="0.3">
      <c r="C240" s="1506"/>
      <c r="D240" s="1516" t="s">
        <v>210</v>
      </c>
      <c r="E240" s="1517"/>
      <c r="F240" s="1517"/>
      <c r="G240" s="1518"/>
      <c r="H240" s="1519">
        <f>SUM(H235:I239)</f>
        <v>0</v>
      </c>
      <c r="I240" s="1519"/>
      <c r="J240" s="1520"/>
      <c r="K240" s="1520"/>
      <c r="L240" s="1520">
        <f>SUM(L235:M239)</f>
        <v>0</v>
      </c>
      <c r="M240" s="1520"/>
      <c r="N240" s="1519"/>
      <c r="O240" s="1519"/>
      <c r="P240" s="1521"/>
    </row>
    <row r="241" spans="3:19" s="4" customFormat="1" ht="18" hidden="1" outlineLevel="1" thickTop="1" thickBot="1" x14ac:dyDescent="0.3">
      <c r="C241" s="1506"/>
      <c r="D241" s="1508" t="s">
        <v>253</v>
      </c>
      <c r="E241" s="1509"/>
      <c r="F241" s="1510"/>
      <c r="G241" s="1512" t="e">
        <f>+'4-ASP. TECNICOS'!H181:O181</f>
        <v>#VALUE!</v>
      </c>
      <c r="H241" s="1512"/>
      <c r="I241" s="1512"/>
      <c r="J241" s="1512"/>
      <c r="K241" s="1512"/>
      <c r="L241" s="1512"/>
      <c r="M241" s="1512"/>
      <c r="N241" s="1512"/>
      <c r="O241" s="1512"/>
      <c r="P241" s="1513"/>
      <c r="Q241" s="13"/>
      <c r="R241" s="13"/>
    </row>
    <row r="242" spans="3:19" s="4" customFormat="1" ht="18" hidden="1" outlineLevel="1" thickTop="1" thickBot="1" x14ac:dyDescent="0.3">
      <c r="C242" s="1506"/>
      <c r="D242" s="1533"/>
      <c r="E242" s="1523"/>
      <c r="F242" s="1524"/>
      <c r="G242" s="153"/>
      <c r="H242" s="1306"/>
      <c r="I242" s="1306"/>
      <c r="J242" s="1498"/>
      <c r="K242" s="1499"/>
      <c r="L242" s="1498">
        <f>+H242*J242</f>
        <v>0</v>
      </c>
      <c r="M242" s="1499"/>
      <c r="N242" s="1306"/>
      <c r="O242" s="1306"/>
      <c r="P242" s="1515"/>
      <c r="Q242" s="13"/>
      <c r="R242" s="13"/>
    </row>
    <row r="243" spans="3:19" s="4" customFormat="1" ht="18" hidden="1" outlineLevel="1" thickTop="1" thickBot="1" x14ac:dyDescent="0.3">
      <c r="C243" s="1506"/>
      <c r="D243" s="1533"/>
      <c r="E243" s="1523"/>
      <c r="F243" s="1524"/>
      <c r="G243" s="153"/>
      <c r="H243" s="1306"/>
      <c r="I243" s="1306"/>
      <c r="J243" s="1498"/>
      <c r="K243" s="1499"/>
      <c r="L243" s="1498">
        <f>+H243*J243</f>
        <v>0</v>
      </c>
      <c r="M243" s="1499"/>
      <c r="N243" s="1306"/>
      <c r="O243" s="1306"/>
      <c r="P243" s="1515"/>
      <c r="Q243" s="13"/>
      <c r="R243" s="13"/>
    </row>
    <row r="244" spans="3:19" s="4" customFormat="1" ht="18" hidden="1" outlineLevel="1" thickTop="1" thickBot="1" x14ac:dyDescent="0.3">
      <c r="C244" s="1506"/>
      <c r="D244" s="1533"/>
      <c r="E244" s="1523"/>
      <c r="F244" s="1524"/>
      <c r="G244" s="153"/>
      <c r="H244" s="1306"/>
      <c r="I244" s="1306"/>
      <c r="J244" s="1498"/>
      <c r="K244" s="1499"/>
      <c r="L244" s="1498">
        <f>+H244*J244</f>
        <v>0</v>
      </c>
      <c r="M244" s="1499"/>
      <c r="N244" s="1306"/>
      <c r="O244" s="1306"/>
      <c r="P244" s="1515"/>
      <c r="Q244" s="13"/>
      <c r="R244" s="13"/>
    </row>
    <row r="245" spans="3:19" s="4" customFormat="1" ht="18" hidden="1" outlineLevel="1" thickTop="1" thickBot="1" x14ac:dyDescent="0.3">
      <c r="C245" s="1506"/>
      <c r="D245" s="1533"/>
      <c r="E245" s="1523"/>
      <c r="F245" s="1524"/>
      <c r="G245" s="153"/>
      <c r="H245" s="1306"/>
      <c r="I245" s="1306"/>
      <c r="J245" s="1498"/>
      <c r="K245" s="1499"/>
      <c r="L245" s="1498">
        <f>+H245*J245</f>
        <v>0</v>
      </c>
      <c r="M245" s="1499"/>
      <c r="N245" s="1306"/>
      <c r="O245" s="1306"/>
      <c r="P245" s="1515"/>
      <c r="Q245" s="13"/>
      <c r="R245" s="13"/>
    </row>
    <row r="246" spans="3:19" s="4" customFormat="1" ht="18" hidden="1" outlineLevel="1" thickTop="1" thickBot="1" x14ac:dyDescent="0.3">
      <c r="C246" s="1506"/>
      <c r="D246" s="1533"/>
      <c r="E246" s="1523"/>
      <c r="F246" s="1524"/>
      <c r="G246" s="153"/>
      <c r="H246" s="1306"/>
      <c r="I246" s="1306"/>
      <c r="J246" s="1498"/>
      <c r="K246" s="1499"/>
      <c r="L246" s="1498">
        <f>+H246*J246</f>
        <v>0</v>
      </c>
      <c r="M246" s="1499"/>
      <c r="N246" s="1306"/>
      <c r="O246" s="1306"/>
      <c r="P246" s="1515"/>
      <c r="Q246" s="13"/>
      <c r="R246" s="13"/>
    </row>
    <row r="247" spans="3:19" s="4" customFormat="1" ht="18" hidden="1" outlineLevel="1" thickTop="1" thickBot="1" x14ac:dyDescent="0.3">
      <c r="C247" s="1506"/>
      <c r="D247" s="1516" t="s">
        <v>210</v>
      </c>
      <c r="E247" s="1517"/>
      <c r="F247" s="1517"/>
      <c r="G247" s="1518"/>
      <c r="H247" s="1519">
        <f>SUM(H242:I246)</f>
        <v>0</v>
      </c>
      <c r="I247" s="1519"/>
      <c r="J247" s="1520"/>
      <c r="K247" s="1520"/>
      <c r="L247" s="1520">
        <f>SUM(L242:M246)</f>
        <v>0</v>
      </c>
      <c r="M247" s="1520"/>
      <c r="N247" s="1519"/>
      <c r="O247" s="1519"/>
      <c r="P247" s="1521"/>
    </row>
    <row r="248" spans="3:19" s="4" customFormat="1" ht="18" hidden="1" outlineLevel="1" thickTop="1" thickBot="1" x14ac:dyDescent="0.3">
      <c r="C248" s="1506"/>
      <c r="D248" s="1508" t="s">
        <v>252</v>
      </c>
      <c r="E248" s="1509"/>
      <c r="F248" s="1510"/>
      <c r="G248" s="1512" t="e">
        <f>+'4-ASP. TECNICOS'!H183:O183</f>
        <v>#VALUE!</v>
      </c>
      <c r="H248" s="1512"/>
      <c r="I248" s="1512"/>
      <c r="J248" s="1512"/>
      <c r="K248" s="1512"/>
      <c r="L248" s="1512"/>
      <c r="M248" s="1512"/>
      <c r="N248" s="1512"/>
      <c r="O248" s="1512"/>
      <c r="P248" s="1513"/>
      <c r="Q248" s="13"/>
      <c r="R248" s="13"/>
    </row>
    <row r="249" spans="3:19" s="4" customFormat="1" ht="18" hidden="1" outlineLevel="1" thickTop="1" thickBot="1" x14ac:dyDescent="0.3">
      <c r="C249" s="1506"/>
      <c r="D249" s="1533"/>
      <c r="E249" s="1523"/>
      <c r="F249" s="1524"/>
      <c r="G249" s="153"/>
      <c r="H249" s="1306"/>
      <c r="I249" s="1306"/>
      <c r="J249" s="1498"/>
      <c r="K249" s="1499"/>
      <c r="L249" s="1498">
        <f>+H249*J249</f>
        <v>0</v>
      </c>
      <c r="M249" s="1499"/>
      <c r="N249" s="1306"/>
      <c r="O249" s="1306"/>
      <c r="P249" s="1515"/>
      <c r="Q249" s="13"/>
      <c r="R249" s="13"/>
    </row>
    <row r="250" spans="3:19" s="4" customFormat="1" ht="18" hidden="1" outlineLevel="1" thickTop="1" thickBot="1" x14ac:dyDescent="0.3">
      <c r="C250" s="1506"/>
      <c r="D250" s="1533"/>
      <c r="E250" s="1523"/>
      <c r="F250" s="1524"/>
      <c r="G250" s="153"/>
      <c r="H250" s="1306"/>
      <c r="I250" s="1306"/>
      <c r="J250" s="1498"/>
      <c r="K250" s="1499"/>
      <c r="L250" s="1498">
        <f>+H250*J250</f>
        <v>0</v>
      </c>
      <c r="M250" s="1499"/>
      <c r="N250" s="1306"/>
      <c r="O250" s="1306"/>
      <c r="P250" s="1515"/>
      <c r="Q250" s="13"/>
      <c r="R250" s="13"/>
    </row>
    <row r="251" spans="3:19" s="4" customFormat="1" ht="18" hidden="1" outlineLevel="1" thickTop="1" thickBot="1" x14ac:dyDescent="0.3">
      <c r="C251" s="1506"/>
      <c r="D251" s="1533"/>
      <c r="E251" s="1523"/>
      <c r="F251" s="1524"/>
      <c r="G251" s="153"/>
      <c r="H251" s="1306"/>
      <c r="I251" s="1306"/>
      <c r="J251" s="1498"/>
      <c r="K251" s="1499"/>
      <c r="L251" s="1498">
        <f>+H251*J251</f>
        <v>0</v>
      </c>
      <c r="M251" s="1499"/>
      <c r="N251" s="1306"/>
      <c r="O251" s="1306"/>
      <c r="P251" s="1515"/>
      <c r="Q251" s="13"/>
      <c r="R251" s="13"/>
    </row>
    <row r="252" spans="3:19" s="4" customFormat="1" ht="18" hidden="1" outlineLevel="1" thickTop="1" thickBot="1" x14ac:dyDescent="0.3">
      <c r="C252" s="1506"/>
      <c r="D252" s="1533"/>
      <c r="E252" s="1523"/>
      <c r="F252" s="1524"/>
      <c r="G252" s="153"/>
      <c r="H252" s="1306"/>
      <c r="I252" s="1306"/>
      <c r="J252" s="1498"/>
      <c r="K252" s="1499"/>
      <c r="L252" s="1498">
        <f>+H252*J252</f>
        <v>0</v>
      </c>
      <c r="M252" s="1499"/>
      <c r="N252" s="1306"/>
      <c r="O252" s="1306"/>
      <c r="P252" s="1515"/>
      <c r="Q252" s="13"/>
      <c r="R252" s="13"/>
    </row>
    <row r="253" spans="3:19" s="4" customFormat="1" ht="18" hidden="1" outlineLevel="1" thickTop="1" thickBot="1" x14ac:dyDescent="0.3">
      <c r="C253" s="1506"/>
      <c r="D253" s="1533"/>
      <c r="E253" s="1523"/>
      <c r="F253" s="1524"/>
      <c r="G253" s="153"/>
      <c r="H253" s="1306"/>
      <c r="I253" s="1306"/>
      <c r="J253" s="1498"/>
      <c r="K253" s="1499"/>
      <c r="L253" s="1498">
        <f>+H253*J253</f>
        <v>0</v>
      </c>
      <c r="M253" s="1499"/>
      <c r="N253" s="1306"/>
      <c r="O253" s="1306"/>
      <c r="P253" s="1515"/>
      <c r="Q253" s="13"/>
      <c r="R253" s="13"/>
    </row>
    <row r="254" spans="3:19" s="4" customFormat="1" ht="18" hidden="1" outlineLevel="1" thickTop="1" thickBot="1" x14ac:dyDescent="0.3">
      <c r="C254" s="1506"/>
      <c r="D254" s="1516" t="s">
        <v>210</v>
      </c>
      <c r="E254" s="1517"/>
      <c r="F254" s="1517"/>
      <c r="G254" s="1518"/>
      <c r="H254" s="1519">
        <f>SUM(H249:I253)</f>
        <v>0</v>
      </c>
      <c r="I254" s="1519"/>
      <c r="J254" s="1520"/>
      <c r="K254" s="1520"/>
      <c r="L254" s="1520">
        <f>SUM(L249:M253)</f>
        <v>0</v>
      </c>
      <c r="M254" s="1520"/>
      <c r="N254" s="1519"/>
      <c r="O254" s="1519"/>
      <c r="P254" s="1521"/>
    </row>
    <row r="255" spans="3:19" s="4" customFormat="1" ht="18" hidden="1" outlineLevel="1" thickTop="1" thickBot="1" x14ac:dyDescent="0.3">
      <c r="C255" s="1507"/>
      <c r="D255" s="1522" t="s">
        <v>61</v>
      </c>
      <c r="E255" s="1523"/>
      <c r="F255" s="1523"/>
      <c r="G255" s="1524"/>
      <c r="H255" s="1522">
        <f>+H240+H233+H226+H219+H212+H247+H254</f>
        <v>0</v>
      </c>
      <c r="I255" s="1524"/>
      <c r="J255" s="1522"/>
      <c r="K255" s="1524"/>
      <c r="L255" s="1539">
        <f>+L240+L233+L226+L219+L212+L247+L254</f>
        <v>0</v>
      </c>
      <c r="M255" s="1524"/>
      <c r="N255" s="1522"/>
      <c r="O255" s="1523"/>
      <c r="P255" s="1524"/>
      <c r="Q255" s="13"/>
      <c r="R255" s="13"/>
    </row>
    <row r="256" spans="3:19" s="4" customFormat="1" ht="17.25" hidden="1" outlineLevel="1" thickTop="1" x14ac:dyDescent="0.25">
      <c r="C256" s="95"/>
      <c r="D256" s="93"/>
      <c r="E256" s="93"/>
      <c r="F256" s="93"/>
      <c r="G256" s="93"/>
      <c r="H256" s="93"/>
      <c r="I256" s="93"/>
      <c r="J256" s="93"/>
      <c r="K256" s="93"/>
      <c r="L256" s="93"/>
      <c r="M256" s="96"/>
      <c r="N256" s="93"/>
      <c r="O256" s="92"/>
      <c r="P256" s="92"/>
      <c r="Q256" s="92"/>
      <c r="R256" s="13"/>
      <c r="S256" s="13"/>
    </row>
    <row r="257" spans="2:23" s="4" customFormat="1" ht="16.5" hidden="1" outlineLevel="1" x14ac:dyDescent="0.25">
      <c r="C257" s="95"/>
      <c r="D257" s="93"/>
      <c r="E257" s="93"/>
      <c r="F257" s="93"/>
      <c r="G257" s="93"/>
      <c r="H257" s="93"/>
      <c r="I257" s="93"/>
      <c r="J257" s="93"/>
      <c r="K257" s="93"/>
      <c r="L257" s="93"/>
      <c r="M257" s="96"/>
      <c r="N257" s="93"/>
      <c r="O257" s="92"/>
      <c r="P257" s="92"/>
      <c r="Q257" s="92"/>
      <c r="R257" s="13"/>
      <c r="S257" s="13"/>
    </row>
    <row r="258" spans="2:23" s="4" customFormat="1" ht="16.5" hidden="1" outlineLevel="1" x14ac:dyDescent="0.25">
      <c r="C258" s="95"/>
      <c r="D258" s="93"/>
      <c r="E258" s="93"/>
      <c r="F258" s="93"/>
      <c r="G258" s="93"/>
      <c r="H258" s="93"/>
      <c r="I258" s="93"/>
      <c r="J258" s="93"/>
      <c r="K258" s="93"/>
      <c r="L258" s="93"/>
      <c r="M258" s="96"/>
      <c r="N258" s="93"/>
      <c r="O258" s="92"/>
      <c r="P258" s="92"/>
      <c r="Q258" s="92"/>
      <c r="R258" s="13"/>
      <c r="S258" s="13"/>
    </row>
    <row r="259" spans="2:23" s="4" customFormat="1" ht="18" hidden="1" outlineLevel="1" x14ac:dyDescent="0.25">
      <c r="B259" s="1110" t="s">
        <v>215</v>
      </c>
      <c r="C259" s="1110"/>
      <c r="D259" s="1110"/>
      <c r="E259" s="1110"/>
      <c r="F259" s="1110"/>
      <c r="G259" s="1110"/>
      <c r="H259" s="1110"/>
      <c r="I259" s="1110"/>
      <c r="J259" s="1110"/>
      <c r="K259" s="1110"/>
      <c r="L259" s="1110"/>
      <c r="M259" s="1110"/>
      <c r="N259" s="1110"/>
      <c r="O259" s="1110"/>
      <c r="P259" s="1110"/>
      <c r="Q259" s="92"/>
      <c r="R259" s="13"/>
      <c r="S259" s="13"/>
    </row>
    <row r="260" spans="2:23" s="4" customFormat="1" ht="19.5" hidden="1" outlineLevel="1" thickBot="1" x14ac:dyDescent="0.35">
      <c r="D260" s="77"/>
      <c r="E260" s="13"/>
      <c r="F260" s="13"/>
      <c r="G260" s="13"/>
      <c r="H260" s="13"/>
      <c r="I260" s="13"/>
      <c r="J260" s="13"/>
      <c r="K260" s="13"/>
      <c r="L260" s="13"/>
      <c r="M260" s="13"/>
      <c r="N260" s="13"/>
      <c r="O260" s="13"/>
      <c r="P260" s="13"/>
      <c r="Q260" s="13"/>
      <c r="R260" s="13"/>
    </row>
    <row r="261" spans="2:23" s="4" customFormat="1" ht="18" hidden="1" outlineLevel="1" thickTop="1" thickBot="1" x14ac:dyDescent="0.3">
      <c r="C261" s="801" t="s">
        <v>62</v>
      </c>
      <c r="D261" s="801"/>
      <c r="E261" s="801"/>
      <c r="F261" s="801"/>
      <c r="G261" s="801"/>
      <c r="H261" s="801"/>
      <c r="I261" s="801"/>
      <c r="J261" s="801"/>
      <c r="K261" s="801"/>
      <c r="L261" s="801"/>
      <c r="M261" s="801"/>
      <c r="N261" s="801"/>
      <c r="O261" s="801"/>
      <c r="P261" s="801"/>
      <c r="Q261" s="801"/>
      <c r="R261" s="801"/>
      <c r="S261" s="801"/>
      <c r="T261" s="801"/>
      <c r="U261" s="801"/>
    </row>
    <row r="262" spans="2:23" s="4" customFormat="1" ht="16.5" hidden="1" outlineLevel="1" thickTop="1" thickBot="1" x14ac:dyDescent="0.3">
      <c r="C262" s="1534" t="s">
        <v>54</v>
      </c>
      <c r="D262" s="1534"/>
      <c r="E262" s="1534" t="s">
        <v>205</v>
      </c>
      <c r="F262" s="1534"/>
      <c r="G262" s="1534" t="s">
        <v>58</v>
      </c>
      <c r="H262" s="1535" t="s">
        <v>204</v>
      </c>
      <c r="I262" s="1534" t="s">
        <v>55</v>
      </c>
      <c r="J262" s="1534" t="s">
        <v>56</v>
      </c>
      <c r="K262" s="1536" t="s">
        <v>264</v>
      </c>
      <c r="L262" s="1537"/>
      <c r="M262" s="1537"/>
      <c r="N262" s="1537"/>
      <c r="O262" s="1537"/>
      <c r="P262" s="1537"/>
      <c r="Q262" s="1537"/>
      <c r="R262" s="1537"/>
      <c r="S262" s="1537"/>
      <c r="T262" s="1537"/>
      <c r="U262" s="1538"/>
    </row>
    <row r="263" spans="2:23" s="4" customFormat="1" ht="16.5" hidden="1" outlineLevel="1" thickTop="1" thickBot="1" x14ac:dyDescent="0.3">
      <c r="C263" s="1534"/>
      <c r="D263" s="1534"/>
      <c r="E263" s="1534"/>
      <c r="F263" s="1534"/>
      <c r="G263" s="1534"/>
      <c r="H263" s="1535"/>
      <c r="I263" s="1534"/>
      <c r="J263" s="1534"/>
      <c r="K263" s="156">
        <v>0</v>
      </c>
      <c r="L263" s="156">
        <v>1</v>
      </c>
      <c r="M263" s="156">
        <v>2</v>
      </c>
      <c r="N263" s="156">
        <v>3</v>
      </c>
      <c r="O263" s="156">
        <v>4</v>
      </c>
      <c r="P263" s="156">
        <v>5</v>
      </c>
      <c r="Q263" s="156">
        <v>6</v>
      </c>
      <c r="R263" s="156">
        <v>7</v>
      </c>
      <c r="S263" s="156">
        <v>8</v>
      </c>
      <c r="T263" s="156">
        <v>9</v>
      </c>
      <c r="U263" s="156">
        <v>10</v>
      </c>
      <c r="V263" s="5"/>
      <c r="W263" s="5"/>
    </row>
    <row r="264" spans="2:23" s="4" customFormat="1" ht="16.5" hidden="1" outlineLevel="1" thickTop="1" thickBot="1" x14ac:dyDescent="0.3">
      <c r="C264" s="1550" t="s">
        <v>260</v>
      </c>
      <c r="D264" s="1551"/>
      <c r="E264" s="1540" t="s">
        <v>213</v>
      </c>
      <c r="F264" s="1540"/>
      <c r="G264" s="1544"/>
      <c r="H264" s="1545"/>
      <c r="I264" s="1545"/>
      <c r="J264" s="1545"/>
      <c r="K264" s="1545"/>
      <c r="L264" s="1545"/>
      <c r="M264" s="1545"/>
      <c r="N264" s="1545"/>
      <c r="O264" s="1545"/>
      <c r="P264" s="1545"/>
      <c r="Q264" s="1545"/>
      <c r="R264" s="1545"/>
      <c r="S264" s="1545"/>
      <c r="T264" s="1545"/>
      <c r="U264" s="1546"/>
      <c r="V264" s="5"/>
      <c r="W264" s="5"/>
    </row>
    <row r="265" spans="2:23" s="4" customFormat="1" ht="16.5" hidden="1" outlineLevel="1" thickTop="1" thickBot="1" x14ac:dyDescent="0.3">
      <c r="C265" s="1552"/>
      <c r="D265" s="1553"/>
      <c r="E265" s="1540"/>
      <c r="F265" s="1540"/>
      <c r="G265" s="98"/>
      <c r="H265" s="98"/>
      <c r="I265" s="100"/>
      <c r="J265" s="100">
        <f>+H265*I265</f>
        <v>0</v>
      </c>
      <c r="K265" s="101"/>
      <c r="L265" s="101"/>
      <c r="M265" s="101"/>
      <c r="N265" s="101"/>
      <c r="O265" s="101"/>
      <c r="P265" s="101"/>
      <c r="Q265" s="101"/>
      <c r="R265" s="101"/>
      <c r="S265" s="101"/>
      <c r="T265" s="101"/>
      <c r="U265" s="101"/>
      <c r="V265" s="5"/>
      <c r="W265" s="5"/>
    </row>
    <row r="266" spans="2:23" s="4" customFormat="1" ht="16.5" hidden="1" outlineLevel="1" thickTop="1" thickBot="1" x14ac:dyDescent="0.3">
      <c r="C266" s="1552"/>
      <c r="D266" s="1553"/>
      <c r="E266" s="1540"/>
      <c r="F266" s="1540"/>
      <c r="G266" s="98"/>
      <c r="H266" s="98"/>
      <c r="I266" s="100"/>
      <c r="J266" s="100">
        <f>+H266*I266</f>
        <v>0</v>
      </c>
      <c r="K266" s="101"/>
      <c r="L266" s="101"/>
      <c r="M266" s="101"/>
      <c r="N266" s="101"/>
      <c r="O266" s="101"/>
      <c r="P266" s="101"/>
      <c r="Q266" s="101"/>
      <c r="R266" s="101"/>
      <c r="S266" s="101"/>
      <c r="T266" s="101"/>
      <c r="U266" s="101"/>
      <c r="V266" s="5"/>
      <c r="W266" s="5"/>
    </row>
    <row r="267" spans="2:23" s="4" customFormat="1" ht="16.5" hidden="1" outlineLevel="1" thickTop="1" thickBot="1" x14ac:dyDescent="0.3">
      <c r="C267" s="1552"/>
      <c r="D267" s="1553"/>
      <c r="E267" s="1540"/>
      <c r="F267" s="1540"/>
      <c r="G267" s="98"/>
      <c r="H267" s="98"/>
      <c r="I267" s="100"/>
      <c r="J267" s="100">
        <f t="shared" ref="J267" si="40">+H267*I267</f>
        <v>0</v>
      </c>
      <c r="K267" s="101"/>
      <c r="L267" s="101"/>
      <c r="M267" s="101"/>
      <c r="N267" s="101"/>
      <c r="O267" s="101"/>
      <c r="P267" s="101"/>
      <c r="Q267" s="101"/>
      <c r="R267" s="101"/>
      <c r="S267" s="101"/>
      <c r="T267" s="101"/>
      <c r="U267" s="101"/>
      <c r="V267" s="5"/>
      <c r="W267" s="5"/>
    </row>
    <row r="268" spans="2:23" s="4" customFormat="1" ht="16.5" hidden="1" outlineLevel="1" thickTop="1" thickBot="1" x14ac:dyDescent="0.3">
      <c r="C268" s="1552"/>
      <c r="D268" s="1553"/>
      <c r="E268" s="1541" t="s">
        <v>210</v>
      </c>
      <c r="F268" s="1542"/>
      <c r="G268" s="1542"/>
      <c r="H268" s="1542"/>
      <c r="I268" s="1543"/>
      <c r="J268" s="100">
        <f>SUM(J265:J267)</f>
        <v>0</v>
      </c>
      <c r="K268" s="100">
        <f>SUM(K265:K267)</f>
        <v>0</v>
      </c>
      <c r="L268" s="100">
        <f t="shared" ref="L268:U268" si="41">SUM(L265:L267)</f>
        <v>0</v>
      </c>
      <c r="M268" s="100">
        <f t="shared" si="41"/>
        <v>0</v>
      </c>
      <c r="N268" s="100">
        <f t="shared" si="41"/>
        <v>0</v>
      </c>
      <c r="O268" s="100">
        <f t="shared" si="41"/>
        <v>0</v>
      </c>
      <c r="P268" s="100">
        <f t="shared" si="41"/>
        <v>0</v>
      </c>
      <c r="Q268" s="100">
        <f t="shared" si="41"/>
        <v>0</v>
      </c>
      <c r="R268" s="100">
        <f t="shared" si="41"/>
        <v>0</v>
      </c>
      <c r="S268" s="100">
        <f t="shared" si="41"/>
        <v>0</v>
      </c>
      <c r="T268" s="100">
        <f t="shared" si="41"/>
        <v>0</v>
      </c>
      <c r="U268" s="100">
        <f t="shared" si="41"/>
        <v>0</v>
      </c>
      <c r="V268" s="5"/>
      <c r="W268" s="5"/>
    </row>
    <row r="269" spans="2:23" s="4" customFormat="1" ht="16.5" hidden="1" outlineLevel="1" thickTop="1" thickBot="1" x14ac:dyDescent="0.3">
      <c r="C269" s="1552"/>
      <c r="D269" s="1553"/>
      <c r="E269" s="1540" t="s">
        <v>214</v>
      </c>
      <c r="F269" s="1540"/>
      <c r="G269" s="1544"/>
      <c r="H269" s="1545"/>
      <c r="I269" s="1545"/>
      <c r="J269" s="1545"/>
      <c r="K269" s="1545"/>
      <c r="L269" s="1545"/>
      <c r="M269" s="1545"/>
      <c r="N269" s="1545"/>
      <c r="O269" s="1545"/>
      <c r="P269" s="1545"/>
      <c r="Q269" s="1545"/>
      <c r="R269" s="1545"/>
      <c r="S269" s="1545"/>
      <c r="T269" s="1545"/>
      <c r="U269" s="1546"/>
      <c r="V269" s="5"/>
      <c r="W269" s="5"/>
    </row>
    <row r="270" spans="2:23" s="4" customFormat="1" ht="16.5" hidden="1" outlineLevel="1" thickTop="1" thickBot="1" x14ac:dyDescent="0.3">
      <c r="C270" s="1552"/>
      <c r="D270" s="1553"/>
      <c r="E270" s="1540"/>
      <c r="F270" s="1540"/>
      <c r="G270" s="98"/>
      <c r="H270" s="98"/>
      <c r="I270" s="100"/>
      <c r="J270" s="100">
        <f>+H270*I270</f>
        <v>0</v>
      </c>
      <c r="K270" s="101"/>
      <c r="L270" s="101"/>
      <c r="M270" s="101"/>
      <c r="N270" s="101"/>
      <c r="O270" s="101"/>
      <c r="P270" s="101"/>
      <c r="Q270" s="101"/>
      <c r="R270" s="101"/>
      <c r="S270" s="101"/>
      <c r="T270" s="101"/>
      <c r="U270" s="101"/>
      <c r="V270" s="5"/>
      <c r="W270" s="5"/>
    </row>
    <row r="271" spans="2:23" s="4" customFormat="1" ht="16.5" hidden="1" outlineLevel="1" thickTop="1" thickBot="1" x14ac:dyDescent="0.3">
      <c r="C271" s="1552"/>
      <c r="D271" s="1553"/>
      <c r="E271" s="1540"/>
      <c r="F271" s="1540"/>
      <c r="G271" s="98"/>
      <c r="H271" s="98"/>
      <c r="I271" s="100"/>
      <c r="J271" s="100">
        <f>+H271*I271</f>
        <v>0</v>
      </c>
      <c r="K271" s="101"/>
      <c r="L271" s="101"/>
      <c r="M271" s="101"/>
      <c r="N271" s="101"/>
      <c r="O271" s="101"/>
      <c r="P271" s="101"/>
      <c r="Q271" s="101"/>
      <c r="R271" s="101"/>
      <c r="S271" s="101"/>
      <c r="T271" s="101"/>
      <c r="U271" s="101"/>
      <c r="V271" s="5"/>
      <c r="W271" s="5"/>
    </row>
    <row r="272" spans="2:23" s="4" customFormat="1" ht="16.5" hidden="1" outlineLevel="1" thickTop="1" thickBot="1" x14ac:dyDescent="0.3">
      <c r="C272" s="1552"/>
      <c r="D272" s="1553"/>
      <c r="E272" s="1540"/>
      <c r="F272" s="1540"/>
      <c r="G272" s="98"/>
      <c r="H272" s="98"/>
      <c r="I272" s="100"/>
      <c r="J272" s="100">
        <f t="shared" ref="J272" si="42">+H272*I272</f>
        <v>0</v>
      </c>
      <c r="K272" s="101"/>
      <c r="L272" s="101"/>
      <c r="M272" s="101"/>
      <c r="N272" s="101"/>
      <c r="O272" s="101"/>
      <c r="P272" s="101"/>
      <c r="Q272" s="101"/>
      <c r="R272" s="101"/>
      <c r="S272" s="101"/>
      <c r="T272" s="101"/>
      <c r="U272" s="101"/>
      <c r="V272" s="5"/>
      <c r="W272" s="5"/>
    </row>
    <row r="273" spans="3:23" s="4" customFormat="1" ht="16.5" hidden="1" outlineLevel="1" thickTop="1" thickBot="1" x14ac:dyDescent="0.3">
      <c r="C273" s="1552"/>
      <c r="D273" s="1553"/>
      <c r="E273" s="1541" t="s">
        <v>210</v>
      </c>
      <c r="F273" s="1542"/>
      <c r="G273" s="1542"/>
      <c r="H273" s="1542"/>
      <c r="I273" s="1543"/>
      <c r="J273" s="100">
        <f>SUM(J270:J272)</f>
        <v>0</v>
      </c>
      <c r="K273" s="100">
        <f>SUM(K270:K272)</f>
        <v>0</v>
      </c>
      <c r="L273" s="100">
        <f t="shared" ref="L273:U273" si="43">SUM(L270:L272)</f>
        <v>0</v>
      </c>
      <c r="M273" s="100">
        <f t="shared" si="43"/>
        <v>0</v>
      </c>
      <c r="N273" s="100">
        <f t="shared" si="43"/>
        <v>0</v>
      </c>
      <c r="O273" s="100">
        <f t="shared" si="43"/>
        <v>0</v>
      </c>
      <c r="P273" s="100">
        <f t="shared" si="43"/>
        <v>0</v>
      </c>
      <c r="Q273" s="100">
        <f t="shared" si="43"/>
        <v>0</v>
      </c>
      <c r="R273" s="100">
        <f t="shared" si="43"/>
        <v>0</v>
      </c>
      <c r="S273" s="100">
        <f t="shared" si="43"/>
        <v>0</v>
      </c>
      <c r="T273" s="100">
        <f t="shared" si="43"/>
        <v>0</v>
      </c>
      <c r="U273" s="100">
        <f t="shared" si="43"/>
        <v>0</v>
      </c>
      <c r="V273" s="5"/>
      <c r="W273" s="5"/>
    </row>
    <row r="274" spans="3:23" s="4" customFormat="1" ht="16.5" hidden="1" outlineLevel="1" thickTop="1" thickBot="1" x14ac:dyDescent="0.3">
      <c r="C274" s="1552"/>
      <c r="D274" s="1553"/>
      <c r="E274" s="1540" t="s">
        <v>287</v>
      </c>
      <c r="F274" s="1540"/>
      <c r="G274" s="1544"/>
      <c r="H274" s="1545"/>
      <c r="I274" s="1545"/>
      <c r="J274" s="1545"/>
      <c r="K274" s="1545"/>
      <c r="L274" s="1545"/>
      <c r="M274" s="1545"/>
      <c r="N274" s="1545"/>
      <c r="O274" s="1545"/>
      <c r="P274" s="1545"/>
      <c r="Q274" s="1545"/>
      <c r="R274" s="1545"/>
      <c r="S274" s="1545"/>
      <c r="T274" s="1545"/>
      <c r="U274" s="1546"/>
      <c r="V274" s="5"/>
      <c r="W274" s="5"/>
    </row>
    <row r="275" spans="3:23" s="4" customFormat="1" ht="16.5" hidden="1" outlineLevel="1" thickTop="1" thickBot="1" x14ac:dyDescent="0.3">
      <c r="C275" s="1552"/>
      <c r="D275" s="1553"/>
      <c r="E275" s="1540"/>
      <c r="F275" s="1540"/>
      <c r="G275" s="98"/>
      <c r="H275" s="98"/>
      <c r="I275" s="100"/>
      <c r="J275" s="100">
        <f>+H275*I275</f>
        <v>0</v>
      </c>
      <c r="K275" s="101"/>
      <c r="L275" s="101"/>
      <c r="M275" s="101"/>
      <c r="N275" s="101"/>
      <c r="O275" s="101"/>
      <c r="P275" s="101"/>
      <c r="Q275" s="101"/>
      <c r="R275" s="101"/>
      <c r="S275" s="101"/>
      <c r="T275" s="101"/>
      <c r="U275" s="101"/>
      <c r="V275" s="5"/>
      <c r="W275" s="5"/>
    </row>
    <row r="276" spans="3:23" s="4" customFormat="1" ht="16.5" hidden="1" outlineLevel="1" thickTop="1" thickBot="1" x14ac:dyDescent="0.3">
      <c r="C276" s="1552"/>
      <c r="D276" s="1553"/>
      <c r="E276" s="1540"/>
      <c r="F276" s="1540"/>
      <c r="G276" s="98"/>
      <c r="H276" s="98"/>
      <c r="I276" s="100"/>
      <c r="J276" s="100">
        <f>+H276*I276</f>
        <v>0</v>
      </c>
      <c r="K276" s="101"/>
      <c r="L276" s="101"/>
      <c r="M276" s="101"/>
      <c r="N276" s="101"/>
      <c r="O276" s="101"/>
      <c r="P276" s="101"/>
      <c r="Q276" s="101"/>
      <c r="R276" s="101"/>
      <c r="S276" s="101"/>
      <c r="T276" s="101"/>
      <c r="U276" s="101"/>
      <c r="V276" s="5"/>
      <c r="W276" s="5"/>
    </row>
    <row r="277" spans="3:23" s="4" customFormat="1" ht="16.5" hidden="1" outlineLevel="1" thickTop="1" thickBot="1" x14ac:dyDescent="0.3">
      <c r="C277" s="1552"/>
      <c r="D277" s="1553"/>
      <c r="E277" s="1540"/>
      <c r="F277" s="1540"/>
      <c r="G277" s="98"/>
      <c r="H277" s="98"/>
      <c r="I277" s="100"/>
      <c r="J277" s="100">
        <f t="shared" ref="J277" si="44">+H277*I277</f>
        <v>0</v>
      </c>
      <c r="K277" s="101"/>
      <c r="L277" s="101"/>
      <c r="M277" s="101"/>
      <c r="N277" s="101"/>
      <c r="O277" s="101"/>
      <c r="P277" s="101"/>
      <c r="Q277" s="101"/>
      <c r="R277" s="101"/>
      <c r="S277" s="101"/>
      <c r="T277" s="101"/>
      <c r="U277" s="101"/>
      <c r="V277" s="5"/>
      <c r="W277" s="5"/>
    </row>
    <row r="278" spans="3:23" s="4" customFormat="1" ht="16.5" hidden="1" outlineLevel="1" thickTop="1" thickBot="1" x14ac:dyDescent="0.3">
      <c r="C278" s="1552"/>
      <c r="D278" s="1553"/>
      <c r="E278" s="1541" t="s">
        <v>210</v>
      </c>
      <c r="F278" s="1542"/>
      <c r="G278" s="1542"/>
      <c r="H278" s="1542"/>
      <c r="I278" s="1543"/>
      <c r="J278" s="100">
        <f>SUM(J275:J277)</f>
        <v>0</v>
      </c>
      <c r="K278" s="100">
        <f t="shared" ref="K278:U278" si="45">SUM(K275:K277)</f>
        <v>0</v>
      </c>
      <c r="L278" s="100">
        <f t="shared" si="45"/>
        <v>0</v>
      </c>
      <c r="M278" s="100">
        <f t="shared" si="45"/>
        <v>0</v>
      </c>
      <c r="N278" s="100">
        <f t="shared" si="45"/>
        <v>0</v>
      </c>
      <c r="O278" s="100">
        <f t="shared" si="45"/>
        <v>0</v>
      </c>
      <c r="P278" s="100">
        <f t="shared" si="45"/>
        <v>0</v>
      </c>
      <c r="Q278" s="100">
        <f t="shared" si="45"/>
        <v>0</v>
      </c>
      <c r="R278" s="100">
        <f t="shared" si="45"/>
        <v>0</v>
      </c>
      <c r="S278" s="100">
        <f t="shared" si="45"/>
        <v>0</v>
      </c>
      <c r="T278" s="100">
        <f t="shared" si="45"/>
        <v>0</v>
      </c>
      <c r="U278" s="100">
        <f t="shared" si="45"/>
        <v>0</v>
      </c>
      <c r="V278" s="5"/>
      <c r="W278" s="5"/>
    </row>
    <row r="279" spans="3:23" s="4" customFormat="1" ht="16.5" hidden="1" outlineLevel="1" thickTop="1" thickBot="1" x14ac:dyDescent="0.3">
      <c r="C279" s="1552"/>
      <c r="D279" s="1553"/>
      <c r="E279" s="1540" t="s">
        <v>288</v>
      </c>
      <c r="F279" s="1540"/>
      <c r="G279" s="1544"/>
      <c r="H279" s="1545"/>
      <c r="I279" s="1545"/>
      <c r="J279" s="1545"/>
      <c r="K279" s="1545"/>
      <c r="L279" s="1545"/>
      <c r="M279" s="1545"/>
      <c r="N279" s="1545"/>
      <c r="O279" s="1545"/>
      <c r="P279" s="1545"/>
      <c r="Q279" s="1545"/>
      <c r="R279" s="1545"/>
      <c r="S279" s="1545"/>
      <c r="T279" s="1545"/>
      <c r="U279" s="1546"/>
      <c r="V279" s="5"/>
      <c r="W279" s="5"/>
    </row>
    <row r="280" spans="3:23" s="4" customFormat="1" ht="16.5" hidden="1" outlineLevel="1" thickTop="1" thickBot="1" x14ac:dyDescent="0.3">
      <c r="C280" s="1552"/>
      <c r="D280" s="1553"/>
      <c r="E280" s="1540"/>
      <c r="F280" s="1540"/>
      <c r="G280" s="98"/>
      <c r="H280" s="98"/>
      <c r="I280" s="100"/>
      <c r="J280" s="100">
        <f>+H280*I280</f>
        <v>0</v>
      </c>
      <c r="K280" s="101"/>
      <c r="L280" s="101"/>
      <c r="M280" s="101"/>
      <c r="N280" s="101"/>
      <c r="O280" s="101"/>
      <c r="P280" s="101"/>
      <c r="Q280" s="101"/>
      <c r="R280" s="101"/>
      <c r="S280" s="101"/>
      <c r="T280" s="101"/>
      <c r="U280" s="101"/>
      <c r="V280" s="5"/>
      <c r="W280" s="5"/>
    </row>
    <row r="281" spans="3:23" s="4" customFormat="1" ht="16.5" hidden="1" outlineLevel="1" thickTop="1" thickBot="1" x14ac:dyDescent="0.3">
      <c r="C281" s="1552"/>
      <c r="D281" s="1553"/>
      <c r="E281" s="1540"/>
      <c r="F281" s="1540"/>
      <c r="G281" s="98"/>
      <c r="H281" s="98"/>
      <c r="I281" s="100"/>
      <c r="J281" s="100">
        <f>+H281*I281</f>
        <v>0</v>
      </c>
      <c r="K281" s="101"/>
      <c r="L281" s="101"/>
      <c r="M281" s="101"/>
      <c r="N281" s="101"/>
      <c r="O281" s="101"/>
      <c r="P281" s="101"/>
      <c r="Q281" s="101"/>
      <c r="R281" s="101"/>
      <c r="S281" s="101"/>
      <c r="T281" s="101"/>
      <c r="U281" s="101"/>
      <c r="V281" s="5"/>
      <c r="W281" s="5"/>
    </row>
    <row r="282" spans="3:23" s="4" customFormat="1" ht="16.5" hidden="1" outlineLevel="1" thickTop="1" thickBot="1" x14ac:dyDescent="0.3">
      <c r="C282" s="1552"/>
      <c r="D282" s="1553"/>
      <c r="E282" s="1540"/>
      <c r="F282" s="1540"/>
      <c r="G282" s="98"/>
      <c r="H282" s="98"/>
      <c r="I282" s="100"/>
      <c r="J282" s="100">
        <f t="shared" ref="J282" si="46">+H282*I282</f>
        <v>0</v>
      </c>
      <c r="K282" s="101"/>
      <c r="L282" s="101"/>
      <c r="M282" s="101"/>
      <c r="N282" s="101"/>
      <c r="O282" s="101"/>
      <c r="P282" s="101"/>
      <c r="Q282" s="101"/>
      <c r="R282" s="101"/>
      <c r="S282" s="101"/>
      <c r="T282" s="101"/>
      <c r="U282" s="101"/>
      <c r="V282" s="5"/>
      <c r="W282" s="5"/>
    </row>
    <row r="283" spans="3:23" s="4" customFormat="1" ht="16.5" hidden="1" outlineLevel="1" thickTop="1" thickBot="1" x14ac:dyDescent="0.3">
      <c r="C283" s="1552"/>
      <c r="D283" s="1553"/>
      <c r="E283" s="1541" t="s">
        <v>210</v>
      </c>
      <c r="F283" s="1542"/>
      <c r="G283" s="1542"/>
      <c r="H283" s="1542"/>
      <c r="I283" s="1543"/>
      <c r="J283" s="100">
        <f>SUM(J280:J282)</f>
        <v>0</v>
      </c>
      <c r="K283" s="100">
        <f t="shared" ref="K283:U283" si="47">SUM(K280:K282)</f>
        <v>0</v>
      </c>
      <c r="L283" s="100">
        <f t="shared" si="47"/>
        <v>0</v>
      </c>
      <c r="M283" s="100">
        <f t="shared" si="47"/>
        <v>0</v>
      </c>
      <c r="N283" s="100">
        <f t="shared" si="47"/>
        <v>0</v>
      </c>
      <c r="O283" s="100">
        <f t="shared" si="47"/>
        <v>0</v>
      </c>
      <c r="P283" s="100">
        <f t="shared" si="47"/>
        <v>0</v>
      </c>
      <c r="Q283" s="100">
        <f t="shared" si="47"/>
        <v>0</v>
      </c>
      <c r="R283" s="100">
        <f t="shared" si="47"/>
        <v>0</v>
      </c>
      <c r="S283" s="100">
        <f t="shared" si="47"/>
        <v>0</v>
      </c>
      <c r="T283" s="100">
        <f t="shared" si="47"/>
        <v>0</v>
      </c>
      <c r="U283" s="100">
        <f t="shared" si="47"/>
        <v>0</v>
      </c>
      <c r="V283" s="5"/>
      <c r="W283" s="5"/>
    </row>
    <row r="284" spans="3:23" s="4" customFormat="1" ht="16.5" hidden="1" outlineLevel="1" thickTop="1" thickBot="1" x14ac:dyDescent="0.3">
      <c r="C284" s="1552"/>
      <c r="D284" s="1553"/>
      <c r="E284" s="1540" t="s">
        <v>289</v>
      </c>
      <c r="F284" s="1540"/>
      <c r="G284" s="1544"/>
      <c r="H284" s="1545"/>
      <c r="I284" s="1545"/>
      <c r="J284" s="1545"/>
      <c r="K284" s="1545"/>
      <c r="L284" s="1545"/>
      <c r="M284" s="1545"/>
      <c r="N284" s="1545"/>
      <c r="O284" s="1545"/>
      <c r="P284" s="1545"/>
      <c r="Q284" s="1545"/>
      <c r="R284" s="1545"/>
      <c r="S284" s="1545"/>
      <c r="T284" s="1545"/>
      <c r="U284" s="1546"/>
      <c r="V284" s="5"/>
      <c r="W284" s="5"/>
    </row>
    <row r="285" spans="3:23" s="4" customFormat="1" ht="16.5" hidden="1" outlineLevel="1" thickTop="1" thickBot="1" x14ac:dyDescent="0.3">
      <c r="C285" s="1552"/>
      <c r="D285" s="1553"/>
      <c r="E285" s="1540"/>
      <c r="F285" s="1540"/>
      <c r="G285" s="98"/>
      <c r="H285" s="98"/>
      <c r="I285" s="100"/>
      <c r="J285" s="100">
        <f>+H285*I285</f>
        <v>0</v>
      </c>
      <c r="K285" s="101"/>
      <c r="L285" s="101"/>
      <c r="M285" s="101"/>
      <c r="N285" s="101"/>
      <c r="O285" s="101"/>
      <c r="P285" s="101"/>
      <c r="Q285" s="101"/>
      <c r="R285" s="101"/>
      <c r="S285" s="101"/>
      <c r="T285" s="101"/>
      <c r="U285" s="101"/>
      <c r="V285" s="5"/>
      <c r="W285" s="5"/>
    </row>
    <row r="286" spans="3:23" s="4" customFormat="1" ht="16.5" hidden="1" outlineLevel="1" thickTop="1" thickBot="1" x14ac:dyDescent="0.3">
      <c r="C286" s="1552"/>
      <c r="D286" s="1553"/>
      <c r="E286" s="1540"/>
      <c r="F286" s="1540"/>
      <c r="G286" s="98"/>
      <c r="H286" s="98"/>
      <c r="I286" s="100"/>
      <c r="J286" s="100">
        <f>+H286*I286</f>
        <v>0</v>
      </c>
      <c r="K286" s="101"/>
      <c r="L286" s="101"/>
      <c r="M286" s="101"/>
      <c r="N286" s="101"/>
      <c r="O286" s="101"/>
      <c r="P286" s="101"/>
      <c r="Q286" s="101"/>
      <c r="R286" s="101"/>
      <c r="S286" s="101"/>
      <c r="T286" s="101"/>
      <c r="U286" s="101"/>
      <c r="V286" s="5"/>
      <c r="W286" s="5"/>
    </row>
    <row r="287" spans="3:23" s="4" customFormat="1" ht="16.5" hidden="1" outlineLevel="1" thickTop="1" thickBot="1" x14ac:dyDescent="0.3">
      <c r="C287" s="1552"/>
      <c r="D287" s="1553"/>
      <c r="E287" s="1540"/>
      <c r="F287" s="1540"/>
      <c r="G287" s="98"/>
      <c r="H287" s="98"/>
      <c r="I287" s="100"/>
      <c r="J287" s="100">
        <f t="shared" ref="J287" si="48">+H287*I287</f>
        <v>0</v>
      </c>
      <c r="K287" s="101"/>
      <c r="L287" s="101"/>
      <c r="M287" s="101"/>
      <c r="N287" s="101"/>
      <c r="O287" s="101"/>
      <c r="P287" s="101"/>
      <c r="Q287" s="101"/>
      <c r="R287" s="101"/>
      <c r="S287" s="101"/>
      <c r="T287" s="101"/>
      <c r="U287" s="101"/>
      <c r="V287" s="5"/>
      <c r="W287" s="5"/>
    </row>
    <row r="288" spans="3:23" s="4" customFormat="1" ht="16.5" hidden="1" outlineLevel="1" thickTop="1" thickBot="1" x14ac:dyDescent="0.3">
      <c r="C288" s="1552"/>
      <c r="D288" s="1553"/>
      <c r="E288" s="1541" t="s">
        <v>210</v>
      </c>
      <c r="F288" s="1542"/>
      <c r="G288" s="1542"/>
      <c r="H288" s="1542"/>
      <c r="I288" s="1543"/>
      <c r="J288" s="100">
        <f>SUM(J285:J287)</f>
        <v>0</v>
      </c>
      <c r="K288" s="100">
        <f>SUM(K285:K287)</f>
        <v>0</v>
      </c>
      <c r="L288" s="100">
        <f t="shared" ref="L288:U288" si="49">SUM(L285:L287)</f>
        <v>0</v>
      </c>
      <c r="M288" s="100">
        <f t="shared" si="49"/>
        <v>0</v>
      </c>
      <c r="N288" s="100">
        <f t="shared" si="49"/>
        <v>0</v>
      </c>
      <c r="O288" s="100">
        <f t="shared" si="49"/>
        <v>0</v>
      </c>
      <c r="P288" s="100">
        <f t="shared" si="49"/>
        <v>0</v>
      </c>
      <c r="Q288" s="100">
        <f t="shared" si="49"/>
        <v>0</v>
      </c>
      <c r="R288" s="100">
        <f t="shared" si="49"/>
        <v>0</v>
      </c>
      <c r="S288" s="100">
        <f t="shared" si="49"/>
        <v>0</v>
      </c>
      <c r="T288" s="100">
        <f t="shared" si="49"/>
        <v>0</v>
      </c>
      <c r="U288" s="100">
        <f t="shared" si="49"/>
        <v>0</v>
      </c>
      <c r="V288" s="5"/>
      <c r="W288" s="5"/>
    </row>
    <row r="289" spans="3:23" s="4" customFormat="1" ht="16.5" hidden="1" outlineLevel="1" thickTop="1" thickBot="1" x14ac:dyDescent="0.3">
      <c r="C289" s="1552"/>
      <c r="D289" s="1553"/>
      <c r="E289" s="1540" t="s">
        <v>290</v>
      </c>
      <c r="F289" s="1540"/>
      <c r="G289" s="1544"/>
      <c r="H289" s="1545"/>
      <c r="I289" s="1545"/>
      <c r="J289" s="1545"/>
      <c r="K289" s="1545"/>
      <c r="L289" s="1545"/>
      <c r="M289" s="1545"/>
      <c r="N289" s="1545"/>
      <c r="O289" s="1545"/>
      <c r="P289" s="1545"/>
      <c r="Q289" s="1545"/>
      <c r="R289" s="1545"/>
      <c r="S289" s="1545"/>
      <c r="T289" s="1545"/>
      <c r="U289" s="1546"/>
      <c r="V289" s="5"/>
      <c r="W289" s="5"/>
    </row>
    <row r="290" spans="3:23" s="4" customFormat="1" ht="16.5" hidden="1" outlineLevel="1" thickTop="1" thickBot="1" x14ac:dyDescent="0.3">
      <c r="C290" s="1552"/>
      <c r="D290" s="1553"/>
      <c r="E290" s="1541"/>
      <c r="F290" s="1543"/>
      <c r="G290" s="98"/>
      <c r="H290" s="98"/>
      <c r="I290" s="107"/>
      <c r="J290" s="100">
        <f t="shared" ref="J290:J292" si="50">+H290*I290</f>
        <v>0</v>
      </c>
      <c r="K290" s="101"/>
      <c r="L290" s="101"/>
      <c r="M290" s="101"/>
      <c r="N290" s="101"/>
      <c r="O290" s="101"/>
      <c r="P290" s="101"/>
      <c r="Q290" s="101"/>
      <c r="R290" s="101"/>
      <c r="S290" s="101"/>
      <c r="T290" s="101"/>
      <c r="U290" s="101"/>
      <c r="V290" s="5"/>
      <c r="W290" s="5"/>
    </row>
    <row r="291" spans="3:23" s="4" customFormat="1" ht="16.5" hidden="1" outlineLevel="1" thickTop="1" thickBot="1" x14ac:dyDescent="0.3">
      <c r="C291" s="1552"/>
      <c r="D291" s="1553"/>
      <c r="E291" s="1541"/>
      <c r="F291" s="1543"/>
      <c r="G291" s="98"/>
      <c r="H291" s="98"/>
      <c r="I291" s="107"/>
      <c r="J291" s="100">
        <f t="shared" si="50"/>
        <v>0</v>
      </c>
      <c r="K291" s="101"/>
      <c r="L291" s="101"/>
      <c r="M291" s="101"/>
      <c r="N291" s="101"/>
      <c r="O291" s="101"/>
      <c r="P291" s="101"/>
      <c r="Q291" s="101"/>
      <c r="R291" s="101"/>
      <c r="S291" s="101"/>
      <c r="T291" s="101"/>
      <c r="U291" s="101"/>
      <c r="V291" s="5"/>
      <c r="W291" s="5"/>
    </row>
    <row r="292" spans="3:23" s="4" customFormat="1" ht="16.5" hidden="1" outlineLevel="1" thickTop="1" thickBot="1" x14ac:dyDescent="0.3">
      <c r="C292" s="1552"/>
      <c r="D292" s="1553"/>
      <c r="E292" s="1541"/>
      <c r="F292" s="1543"/>
      <c r="G292" s="98"/>
      <c r="H292" s="98"/>
      <c r="I292" s="107"/>
      <c r="J292" s="100">
        <f t="shared" si="50"/>
        <v>0</v>
      </c>
      <c r="K292" s="101"/>
      <c r="L292" s="101"/>
      <c r="M292" s="101"/>
      <c r="N292" s="101"/>
      <c r="O292" s="101"/>
      <c r="P292" s="101"/>
      <c r="Q292" s="101"/>
      <c r="R292" s="101"/>
      <c r="S292" s="101"/>
      <c r="T292" s="101"/>
      <c r="U292" s="101"/>
      <c r="V292" s="5"/>
      <c r="W292" s="5"/>
    </row>
    <row r="293" spans="3:23" s="4" customFormat="1" ht="16.5" hidden="1" outlineLevel="1" thickTop="1" thickBot="1" x14ac:dyDescent="0.3">
      <c r="C293" s="1554"/>
      <c r="D293" s="1555"/>
      <c r="E293" s="1541" t="s">
        <v>210</v>
      </c>
      <c r="F293" s="1542"/>
      <c r="G293" s="1542"/>
      <c r="H293" s="1542"/>
      <c r="I293" s="1543"/>
      <c r="J293" s="100">
        <f>SUM(J290:J292)</f>
        <v>0</v>
      </c>
      <c r="K293" s="100">
        <f>SUM(K290:K292)</f>
        <v>0</v>
      </c>
      <c r="L293" s="100">
        <f>SUM(L290:L292)</f>
        <v>0</v>
      </c>
      <c r="M293" s="100">
        <f t="shared" ref="M293:U293" si="51">SUM(M290:M292)</f>
        <v>0</v>
      </c>
      <c r="N293" s="100">
        <f t="shared" si="51"/>
        <v>0</v>
      </c>
      <c r="O293" s="100">
        <f t="shared" si="51"/>
        <v>0</v>
      </c>
      <c r="P293" s="100">
        <f t="shared" si="51"/>
        <v>0</v>
      </c>
      <c r="Q293" s="100">
        <f t="shared" si="51"/>
        <v>0</v>
      </c>
      <c r="R293" s="100">
        <f t="shared" si="51"/>
        <v>0</v>
      </c>
      <c r="S293" s="100">
        <f t="shared" si="51"/>
        <v>0</v>
      </c>
      <c r="T293" s="100">
        <f t="shared" si="51"/>
        <v>0</v>
      </c>
      <c r="U293" s="100">
        <f t="shared" si="51"/>
        <v>0</v>
      </c>
      <c r="V293" s="5"/>
      <c r="W293" s="5"/>
    </row>
    <row r="294" spans="3:23" s="4" customFormat="1" ht="16.5" hidden="1" outlineLevel="1" thickTop="1" thickBot="1" x14ac:dyDescent="0.3">
      <c r="C294" s="1549" t="s">
        <v>261</v>
      </c>
      <c r="D294" s="1549"/>
      <c r="E294" s="1549"/>
      <c r="F294" s="1549"/>
      <c r="G294" s="1549"/>
      <c r="H294" s="1549"/>
      <c r="I294" s="1549"/>
      <c r="J294" s="102">
        <f>+J293+J288+J283+J278+J273+J268</f>
        <v>0</v>
      </c>
      <c r="K294" s="102">
        <f t="shared" ref="K294:T294" si="52">+K293+K288+K283+K278+K273+K268</f>
        <v>0</v>
      </c>
      <c r="L294" s="102">
        <f t="shared" si="52"/>
        <v>0</v>
      </c>
      <c r="M294" s="102">
        <f t="shared" si="52"/>
        <v>0</v>
      </c>
      <c r="N294" s="102">
        <f t="shared" si="52"/>
        <v>0</v>
      </c>
      <c r="O294" s="102">
        <f t="shared" si="52"/>
        <v>0</v>
      </c>
      <c r="P294" s="102">
        <f t="shared" si="52"/>
        <v>0</v>
      </c>
      <c r="Q294" s="102">
        <f t="shared" si="52"/>
        <v>0</v>
      </c>
      <c r="R294" s="102">
        <f t="shared" si="52"/>
        <v>0</v>
      </c>
      <c r="S294" s="102">
        <f t="shared" si="52"/>
        <v>0</v>
      </c>
      <c r="T294" s="102">
        <f t="shared" si="52"/>
        <v>0</v>
      </c>
      <c r="U294" s="102">
        <f>SUM(U264:U271)</f>
        <v>0</v>
      </c>
      <c r="V294" s="5"/>
      <c r="W294" s="5"/>
    </row>
    <row r="295" spans="3:23" s="4" customFormat="1" ht="16.5" hidden="1" outlineLevel="1" thickTop="1" thickBot="1" x14ac:dyDescent="0.3">
      <c r="C295" s="1540" t="s">
        <v>59</v>
      </c>
      <c r="D295" s="1540"/>
      <c r="E295" s="1540"/>
      <c r="F295" s="1540"/>
      <c r="G295" s="99"/>
      <c r="H295" s="99"/>
      <c r="I295" s="101"/>
      <c r="J295" s="100">
        <f>+H295*I295</f>
        <v>0</v>
      </c>
      <c r="K295" s="101"/>
      <c r="L295" s="101"/>
      <c r="M295" s="101"/>
      <c r="N295" s="101"/>
      <c r="O295" s="101"/>
      <c r="P295" s="101"/>
      <c r="Q295" s="101"/>
      <c r="R295" s="101"/>
      <c r="S295" s="101"/>
      <c r="T295" s="101"/>
      <c r="U295" s="101"/>
      <c r="V295" s="5"/>
      <c r="W295" s="5"/>
    </row>
    <row r="296" spans="3:23" s="4" customFormat="1" ht="16.5" hidden="1" outlineLevel="1" thickTop="1" thickBot="1" x14ac:dyDescent="0.3">
      <c r="C296" s="1540"/>
      <c r="D296" s="1540"/>
      <c r="E296" s="1540"/>
      <c r="F296" s="1540"/>
      <c r="G296" s="99"/>
      <c r="H296" s="99"/>
      <c r="I296" s="101"/>
      <c r="J296" s="100">
        <f>+H296*I296</f>
        <v>0</v>
      </c>
      <c r="K296" s="101"/>
      <c r="L296" s="101"/>
      <c r="M296" s="101"/>
      <c r="N296" s="101"/>
      <c r="O296" s="101"/>
      <c r="P296" s="101"/>
      <c r="Q296" s="101"/>
      <c r="R296" s="101"/>
      <c r="S296" s="101"/>
      <c r="T296" s="101"/>
      <c r="U296" s="101"/>
      <c r="V296" s="5"/>
      <c r="W296" s="5"/>
    </row>
    <row r="297" spans="3:23" s="4" customFormat="1" ht="16.5" hidden="1" outlineLevel="1" thickTop="1" thickBot="1" x14ac:dyDescent="0.3">
      <c r="C297" s="1540"/>
      <c r="D297" s="1540"/>
      <c r="E297" s="1549" t="s">
        <v>218</v>
      </c>
      <c r="F297" s="1549"/>
      <c r="G297" s="1549"/>
      <c r="H297" s="1549"/>
      <c r="I297" s="1549"/>
      <c r="J297" s="102">
        <f>SUM(J295:J296)</f>
        <v>0</v>
      </c>
      <c r="K297" s="102">
        <f t="shared" ref="K297:T297" si="53">SUM(K295:K296)</f>
        <v>0</v>
      </c>
      <c r="L297" s="102">
        <f t="shared" si="53"/>
        <v>0</v>
      </c>
      <c r="M297" s="102">
        <f t="shared" si="53"/>
        <v>0</v>
      </c>
      <c r="N297" s="102">
        <f t="shared" si="53"/>
        <v>0</v>
      </c>
      <c r="O297" s="102">
        <f t="shared" si="53"/>
        <v>0</v>
      </c>
      <c r="P297" s="102">
        <f t="shared" si="53"/>
        <v>0</v>
      </c>
      <c r="Q297" s="102">
        <f t="shared" si="53"/>
        <v>0</v>
      </c>
      <c r="R297" s="102">
        <f t="shared" si="53"/>
        <v>0</v>
      </c>
      <c r="S297" s="102">
        <f t="shared" si="53"/>
        <v>0</v>
      </c>
      <c r="T297" s="102">
        <f t="shared" si="53"/>
        <v>0</v>
      </c>
      <c r="U297" s="102">
        <f>SUM(U295:U296)</f>
        <v>0</v>
      </c>
      <c r="V297" s="5"/>
      <c r="W297" s="5"/>
    </row>
    <row r="298" spans="3:23" s="4" customFormat="1" ht="16.5" hidden="1" outlineLevel="1" thickTop="1" thickBot="1" x14ac:dyDescent="0.3">
      <c r="C298" s="1547" t="s">
        <v>63</v>
      </c>
      <c r="D298" s="1548"/>
      <c r="E298" s="1548"/>
      <c r="F298" s="1548"/>
      <c r="G298" s="1548"/>
      <c r="H298" s="1548"/>
      <c r="I298" s="1548"/>
      <c r="J298" s="102">
        <f>+J297+J294</f>
        <v>0</v>
      </c>
      <c r="K298" s="103">
        <f>+K297+K294</f>
        <v>0</v>
      </c>
      <c r="L298" s="103">
        <f t="shared" ref="L298:T298" si="54">+L297+L294</f>
        <v>0</v>
      </c>
      <c r="M298" s="103">
        <f t="shared" si="54"/>
        <v>0</v>
      </c>
      <c r="N298" s="103">
        <f t="shared" si="54"/>
        <v>0</v>
      </c>
      <c r="O298" s="103">
        <f t="shared" si="54"/>
        <v>0</v>
      </c>
      <c r="P298" s="103">
        <f t="shared" si="54"/>
        <v>0</v>
      </c>
      <c r="Q298" s="103">
        <f t="shared" si="54"/>
        <v>0</v>
      </c>
      <c r="R298" s="103">
        <f t="shared" si="54"/>
        <v>0</v>
      </c>
      <c r="S298" s="103">
        <f t="shared" si="54"/>
        <v>0</v>
      </c>
      <c r="T298" s="103">
        <f t="shared" si="54"/>
        <v>0</v>
      </c>
      <c r="U298" s="103">
        <f>+U297+U294</f>
        <v>0</v>
      </c>
      <c r="V298" s="5"/>
      <c r="W298" s="5"/>
    </row>
    <row r="299" spans="3:23" s="4" customFormat="1" ht="15.75" hidden="1" outlineLevel="1" thickTop="1" x14ac:dyDescent="0.25">
      <c r="C299" s="112"/>
      <c r="D299" s="112"/>
      <c r="E299" s="112"/>
      <c r="F299" s="112"/>
      <c r="G299" s="113"/>
      <c r="H299" s="52"/>
      <c r="I299" s="52"/>
      <c r="J299" s="94"/>
      <c r="K299" s="94"/>
      <c r="L299" s="94"/>
      <c r="M299" s="94"/>
      <c r="N299" s="94"/>
      <c r="O299" s="94"/>
      <c r="P299" s="94"/>
      <c r="Q299" s="94"/>
      <c r="R299" s="94"/>
      <c r="S299" s="94"/>
      <c r="T299" s="94"/>
      <c r="U299" s="94"/>
      <c r="V299" s="5"/>
      <c r="W299" s="5"/>
    </row>
    <row r="300" spans="3:23" s="4" customFormat="1" hidden="1" outlineLevel="1" x14ac:dyDescent="0.25">
      <c r="C300" s="11"/>
    </row>
    <row r="301" spans="3:23" s="4" customFormat="1" ht="18" hidden="1" outlineLevel="1" x14ac:dyDescent="0.25">
      <c r="C301" s="1110" t="s">
        <v>348</v>
      </c>
      <c r="D301" s="1110"/>
      <c r="E301" s="1110"/>
      <c r="F301" s="1110"/>
      <c r="G301" s="1110"/>
      <c r="H301" s="1110"/>
      <c r="I301" s="1110"/>
      <c r="J301" s="1110"/>
      <c r="K301" s="1110"/>
      <c r="L301" s="1110"/>
      <c r="M301" s="1110"/>
      <c r="N301" s="1110"/>
      <c r="O301" s="1110"/>
      <c r="P301" s="1110"/>
      <c r="Q301" s="1110"/>
      <c r="R301" s="1110"/>
    </row>
    <row r="302" spans="3:23" s="4" customFormat="1" ht="18" hidden="1" outlineLevel="1" x14ac:dyDescent="0.25">
      <c r="C302" s="152"/>
      <c r="D302" s="152"/>
      <c r="E302" s="152"/>
      <c r="F302" s="152"/>
      <c r="G302" s="152"/>
      <c r="H302" s="152"/>
      <c r="I302" s="152"/>
      <c r="J302" s="152"/>
      <c r="K302" s="152"/>
      <c r="L302" s="6"/>
      <c r="M302" s="6"/>
      <c r="N302" s="6"/>
      <c r="O302" s="6"/>
      <c r="P302" s="6"/>
      <c r="Q302" s="152"/>
      <c r="R302" s="152"/>
    </row>
    <row r="303" spans="3:23" s="4" customFormat="1" ht="18" hidden="1" outlineLevel="1" x14ac:dyDescent="0.25">
      <c r="C303" s="58"/>
      <c r="D303" s="152"/>
      <c r="E303" s="152"/>
      <c r="F303" s="152"/>
      <c r="G303" s="152"/>
      <c r="H303" s="152"/>
      <c r="I303" s="152"/>
      <c r="J303" s="152"/>
      <c r="K303" s="152"/>
      <c r="L303" s="6"/>
      <c r="M303" s="6"/>
      <c r="N303" s="6"/>
      <c r="O303" s="6"/>
      <c r="P303" s="6"/>
      <c r="Q303" s="152"/>
      <c r="R303" s="152"/>
    </row>
    <row r="304" spans="3:23" s="4" customFormat="1" ht="16.5" hidden="1" outlineLevel="1" thickBot="1" x14ac:dyDescent="0.3">
      <c r="C304" s="62"/>
    </row>
    <row r="305" spans="3:20" s="4" customFormat="1" ht="18" hidden="1" outlineLevel="1" thickTop="1" thickBot="1" x14ac:dyDescent="0.3">
      <c r="C305" s="801" t="s">
        <v>66</v>
      </c>
      <c r="D305" s="801"/>
      <c r="E305" s="801"/>
      <c r="F305" s="801"/>
      <c r="G305" s="801"/>
      <c r="H305" s="801"/>
      <c r="I305" s="801"/>
      <c r="J305" s="801"/>
      <c r="K305" s="801"/>
      <c r="L305" s="801"/>
      <c r="M305" s="801"/>
      <c r="N305" s="801"/>
      <c r="O305" s="801"/>
      <c r="P305" s="801"/>
    </row>
    <row r="306" spans="3:20" s="4" customFormat="1" ht="18" hidden="1" outlineLevel="1" thickTop="1" thickBot="1" x14ac:dyDescent="0.3">
      <c r="C306" s="155"/>
      <c r="D306" s="155"/>
      <c r="E306" s="155"/>
      <c r="F306" s="155"/>
      <c r="G306" s="155"/>
      <c r="H306" s="155"/>
      <c r="I306" s="155"/>
      <c r="J306" s="155"/>
      <c r="K306" s="155"/>
      <c r="L306" s="155"/>
      <c r="M306" s="155"/>
      <c r="N306" s="155"/>
      <c r="O306" s="155"/>
      <c r="P306" s="155"/>
    </row>
    <row r="307" spans="3:20" s="4" customFormat="1" ht="18" hidden="1" outlineLevel="1" thickTop="1" thickBot="1" x14ac:dyDescent="0.3">
      <c r="C307" s="1458" t="s">
        <v>173</v>
      </c>
      <c r="D307" s="1459"/>
      <c r="E307" s="1460"/>
      <c r="F307" s="1461"/>
      <c r="G307" s="1460"/>
      <c r="H307" s="155"/>
      <c r="I307" s="155"/>
      <c r="J307" s="155"/>
      <c r="K307" s="155"/>
      <c r="L307" s="155"/>
      <c r="M307" s="155"/>
      <c r="N307" s="155"/>
      <c r="O307" s="155"/>
      <c r="P307" s="155"/>
    </row>
    <row r="308" spans="3:20" s="4" customFormat="1" ht="18" hidden="1" outlineLevel="1" thickTop="1" thickBot="1" x14ac:dyDescent="0.3">
      <c r="C308" s="1458" t="s">
        <v>178</v>
      </c>
      <c r="D308" s="1459"/>
      <c r="E308" s="1460"/>
      <c r="F308" s="1468"/>
      <c r="G308" s="1469"/>
      <c r="H308" s="155"/>
      <c r="I308" s="155"/>
      <c r="J308" s="155"/>
      <c r="K308" s="155"/>
      <c r="L308" s="155"/>
      <c r="M308" s="155"/>
      <c r="N308" s="155"/>
      <c r="O308" s="155"/>
      <c r="P308" s="155"/>
    </row>
    <row r="309" spans="3:20" s="4" customFormat="1" ht="18" hidden="1" outlineLevel="1" thickTop="1" thickBot="1" x14ac:dyDescent="0.3">
      <c r="C309" s="1458" t="s">
        <v>216</v>
      </c>
      <c r="D309" s="1459"/>
      <c r="E309" s="1460"/>
      <c r="F309" s="1468"/>
      <c r="G309" s="1469"/>
      <c r="H309" s="155"/>
      <c r="I309" s="155"/>
      <c r="J309" s="155"/>
      <c r="K309" s="155"/>
      <c r="L309" s="155"/>
      <c r="M309" s="155"/>
      <c r="N309" s="155"/>
      <c r="O309" s="155"/>
      <c r="P309" s="155"/>
    </row>
    <row r="310" spans="3:20" s="4" customFormat="1" ht="18" hidden="1" outlineLevel="1" thickTop="1" thickBot="1" x14ac:dyDescent="0.3">
      <c r="C310" s="1389" t="s">
        <v>64</v>
      </c>
      <c r="D310" s="1389"/>
      <c r="E310" s="1389"/>
      <c r="F310" s="1470" t="s">
        <v>57</v>
      </c>
      <c r="G310" s="1470"/>
      <c r="H310" s="1470"/>
      <c r="I310" s="1470"/>
      <c r="J310" s="1470"/>
      <c r="K310" s="1470"/>
      <c r="L310" s="1470"/>
      <c r="M310" s="1470"/>
      <c r="N310" s="1470"/>
      <c r="O310" s="1470"/>
      <c r="P310" s="1470"/>
      <c r="T310" s="73">
        <v>0.08</v>
      </c>
    </row>
    <row r="311" spans="3:20" s="4" customFormat="1" ht="18" hidden="1" outlineLevel="1" thickTop="1" thickBot="1" x14ac:dyDescent="0.3">
      <c r="C311" s="1389"/>
      <c r="D311" s="1389"/>
      <c r="E311" s="1389"/>
      <c r="F311" s="157">
        <v>0</v>
      </c>
      <c r="G311" s="157">
        <v>1</v>
      </c>
      <c r="H311" s="157">
        <v>2</v>
      </c>
      <c r="I311" s="157">
        <v>3</v>
      </c>
      <c r="J311" s="157">
        <v>4</v>
      </c>
      <c r="K311" s="157">
        <v>5</v>
      </c>
      <c r="L311" s="157">
        <v>6</v>
      </c>
      <c r="M311" s="157">
        <v>7</v>
      </c>
      <c r="N311" s="157">
        <v>8</v>
      </c>
      <c r="O311" s="157">
        <v>9</v>
      </c>
      <c r="P311" s="157">
        <v>10</v>
      </c>
      <c r="T311" s="73">
        <v>0.15</v>
      </c>
    </row>
    <row r="312" spans="3:20" s="4" customFormat="1" ht="16.5" hidden="1" outlineLevel="1" thickTop="1" thickBot="1" x14ac:dyDescent="0.3">
      <c r="C312" s="1463" t="s">
        <v>63</v>
      </c>
      <c r="D312" s="1463"/>
      <c r="E312" s="1463"/>
      <c r="F312" s="108">
        <f>+K298</f>
        <v>0</v>
      </c>
      <c r="G312" s="108">
        <f t="shared" ref="G312:P312" si="55">+L298</f>
        <v>0</v>
      </c>
      <c r="H312" s="108">
        <f t="shared" si="55"/>
        <v>0</v>
      </c>
      <c r="I312" s="108">
        <f t="shared" si="55"/>
        <v>0</v>
      </c>
      <c r="J312" s="108">
        <f t="shared" si="55"/>
        <v>0</v>
      </c>
      <c r="K312" s="108">
        <f t="shared" si="55"/>
        <v>0</v>
      </c>
      <c r="L312" s="108">
        <f t="shared" si="55"/>
        <v>0</v>
      </c>
      <c r="M312" s="108">
        <f t="shared" si="55"/>
        <v>0</v>
      </c>
      <c r="N312" s="108">
        <f t="shared" si="55"/>
        <v>0</v>
      </c>
      <c r="O312" s="108">
        <f t="shared" si="55"/>
        <v>0</v>
      </c>
      <c r="P312" s="108">
        <f t="shared" si="55"/>
        <v>0</v>
      </c>
    </row>
    <row r="313" spans="3:20" s="4" customFormat="1" ht="16.5" hidden="1" outlineLevel="1" thickTop="1" thickBot="1" x14ac:dyDescent="0.3">
      <c r="C313" s="1463" t="s">
        <v>177</v>
      </c>
      <c r="D313" s="1463"/>
      <c r="E313" s="1463"/>
      <c r="F313" s="109"/>
      <c r="G313" s="109"/>
      <c r="H313" s="109"/>
      <c r="I313" s="109"/>
      <c r="J313" s="109"/>
      <c r="K313" s="109"/>
      <c r="L313" s="109"/>
      <c r="M313" s="109"/>
      <c r="N313" s="109"/>
      <c r="O313" s="109"/>
      <c r="P313" s="109"/>
    </row>
    <row r="314" spans="3:20" s="4" customFormat="1" ht="16.5" hidden="1" outlineLevel="1" thickTop="1" thickBot="1" x14ac:dyDescent="0.3">
      <c r="C314" s="1464" t="s">
        <v>179</v>
      </c>
      <c r="D314" s="1465"/>
      <c r="E314" s="1466"/>
      <c r="F314" s="108">
        <f>NPV(F307,G312:P312)+F312</f>
        <v>0</v>
      </c>
      <c r="G314" s="108"/>
      <c r="H314" s="108"/>
      <c r="I314" s="108"/>
      <c r="J314" s="108"/>
      <c r="K314" s="108"/>
      <c r="L314" s="108"/>
      <c r="M314" s="108"/>
      <c r="N314" s="108"/>
      <c r="O314" s="108"/>
      <c r="P314" s="108"/>
    </row>
    <row r="315" spans="3:20" ht="16.5" hidden="1" outlineLevel="1" thickTop="1" thickBot="1" x14ac:dyDescent="0.3">
      <c r="C315" s="1467" t="s">
        <v>65</v>
      </c>
      <c r="D315" s="1467"/>
      <c r="E315" s="1467"/>
      <c r="F315" s="108" t="e">
        <f>F314*((1+F307)^F309*F307)/((1+F307)^F309-1)</f>
        <v>#DIV/0!</v>
      </c>
      <c r="G315" s="110"/>
      <c r="H315" s="110"/>
      <c r="I315" s="110"/>
      <c r="J315" s="110"/>
      <c r="K315" s="110"/>
      <c r="L315" s="110"/>
      <c r="M315" s="108"/>
      <c r="N315" s="108"/>
      <c r="O315" s="108"/>
      <c r="P315" s="108"/>
    </row>
    <row r="316" spans="3:20" ht="16.5" hidden="1" outlineLevel="1" thickTop="1" thickBot="1" x14ac:dyDescent="0.3">
      <c r="C316" s="1467" t="s">
        <v>144</v>
      </c>
      <c r="D316" s="1467"/>
      <c r="E316" s="1467"/>
      <c r="F316" s="111" t="e">
        <f>AVERAGE(F313:P313)</f>
        <v>#DIV/0!</v>
      </c>
      <c r="G316" s="111"/>
      <c r="H316" s="111"/>
      <c r="I316" s="111"/>
      <c r="J316" s="111"/>
      <c r="K316" s="111"/>
      <c r="L316" s="111"/>
      <c r="M316" s="111"/>
      <c r="N316" s="111"/>
      <c r="O316" s="111"/>
      <c r="P316" s="111"/>
    </row>
    <row r="317" spans="3:20" ht="16.5" hidden="1" outlineLevel="1" thickTop="1" thickBot="1" x14ac:dyDescent="0.3">
      <c r="C317" s="1467" t="s">
        <v>145</v>
      </c>
      <c r="D317" s="1467"/>
      <c r="E317" s="1467"/>
      <c r="F317" s="108" t="e">
        <f>+F315/F316</f>
        <v>#DIV/0!</v>
      </c>
      <c r="G317" s="110"/>
      <c r="H317" s="110"/>
      <c r="I317" s="110"/>
      <c r="J317" s="110"/>
      <c r="K317" s="110"/>
      <c r="L317" s="110"/>
      <c r="M317" s="108"/>
      <c r="N317" s="108"/>
      <c r="O317" s="108"/>
      <c r="P317" s="108"/>
    </row>
    <row r="318" spans="3:20" s="4" customFormat="1" ht="15.75" hidden="1" outlineLevel="1" thickTop="1" x14ac:dyDescent="0.25"/>
    <row r="319" spans="3:20" s="4" customFormat="1" hidden="1" outlineLevel="1" x14ac:dyDescent="0.25">
      <c r="C319" s="44"/>
    </row>
    <row r="320" spans="3:20" ht="23.25" hidden="1" outlineLevel="1" x14ac:dyDescent="0.35">
      <c r="C320" s="1471" t="s">
        <v>349</v>
      </c>
      <c r="D320" s="1471"/>
      <c r="E320" s="1471"/>
      <c r="F320" s="1471"/>
      <c r="G320" s="1471"/>
      <c r="H320" s="1471"/>
      <c r="I320" s="1471"/>
      <c r="J320" s="1471"/>
      <c r="K320" s="1471"/>
      <c r="L320" s="1471"/>
      <c r="M320" s="139"/>
    </row>
    <row r="321" spans="3:13" ht="24" hidden="1" outlineLevel="1" thickBot="1" x14ac:dyDescent="0.4">
      <c r="D321" s="137"/>
      <c r="E321" s="137"/>
      <c r="F321" s="137"/>
      <c r="G321" s="137"/>
      <c r="H321" s="137"/>
      <c r="I321" s="137"/>
      <c r="J321" s="137"/>
      <c r="K321" s="137"/>
      <c r="L321" s="137"/>
      <c r="M321" s="137"/>
    </row>
    <row r="322" spans="3:13" ht="24.75" hidden="1" outlineLevel="1" thickTop="1" thickBot="1" x14ac:dyDescent="0.4">
      <c r="D322" s="1472" t="s">
        <v>225</v>
      </c>
      <c r="E322" s="1473"/>
      <c r="F322" s="1473"/>
      <c r="G322" s="1473"/>
      <c r="H322" s="1474"/>
      <c r="I322" s="1475"/>
      <c r="J322" s="1476"/>
      <c r="K322" s="137"/>
      <c r="L322" s="137"/>
      <c r="M322" s="137"/>
    </row>
    <row r="323" spans="3:13" ht="19.5" hidden="1" outlineLevel="1" thickTop="1" x14ac:dyDescent="0.3">
      <c r="D323" s="77"/>
    </row>
    <row r="324" spans="3:13" ht="17.25" hidden="1" outlineLevel="1" thickBot="1" x14ac:dyDescent="0.3">
      <c r="D324" s="1442" t="s">
        <v>223</v>
      </c>
      <c r="E324" s="1443"/>
      <c r="F324" s="1443"/>
      <c r="G324" s="1443"/>
      <c r="H324" s="1443"/>
      <c r="I324" s="1443"/>
      <c r="J324" s="1443"/>
      <c r="K324" s="1443"/>
      <c r="L324" s="1443"/>
      <c r="M324" s="1443"/>
    </row>
    <row r="325" spans="3:13" ht="16.5" hidden="1" outlineLevel="1" thickTop="1" thickBot="1" x14ac:dyDescent="0.3">
      <c r="C325" s="4"/>
      <c r="D325" s="1477" t="s">
        <v>64</v>
      </c>
      <c r="E325" s="1477"/>
      <c r="F325" s="1389" t="s">
        <v>222</v>
      </c>
      <c r="G325" s="1389"/>
      <c r="H325" s="1389"/>
      <c r="I325" s="1389"/>
      <c r="J325" s="1389"/>
      <c r="K325" s="1389" t="s">
        <v>224</v>
      </c>
      <c r="L325" s="1389"/>
      <c r="M325" s="1389"/>
    </row>
    <row r="326" spans="3:13" ht="16.5" hidden="1" outlineLevel="1" thickTop="1" thickBot="1" x14ac:dyDescent="0.3">
      <c r="C326" s="4"/>
      <c r="D326" s="1477"/>
      <c r="E326" s="1477"/>
      <c r="F326" s="1389" t="s">
        <v>157</v>
      </c>
      <c r="G326" s="1389"/>
      <c r="H326" s="1389" t="s">
        <v>22</v>
      </c>
      <c r="I326" s="1389"/>
      <c r="J326" s="1389"/>
      <c r="K326" s="1389" t="s">
        <v>22</v>
      </c>
      <c r="L326" s="1389"/>
      <c r="M326" s="1389"/>
    </row>
    <row r="327" spans="3:13" ht="27" hidden="1" outlineLevel="1" thickTop="1" thickBot="1" x14ac:dyDescent="0.3">
      <c r="C327" s="4"/>
      <c r="D327" s="1477"/>
      <c r="E327" s="1477"/>
      <c r="F327" s="1389"/>
      <c r="G327" s="1389"/>
      <c r="H327" s="140" t="s">
        <v>10</v>
      </c>
      <c r="I327" s="140" t="s">
        <v>11</v>
      </c>
      <c r="J327" s="140" t="s">
        <v>350</v>
      </c>
      <c r="K327" s="140" t="s">
        <v>10</v>
      </c>
      <c r="L327" s="140" t="s">
        <v>11</v>
      </c>
      <c r="M327" s="140" t="s">
        <v>350</v>
      </c>
    </row>
    <row r="328" spans="3:13" ht="16.5" hidden="1" outlineLevel="1" thickTop="1" thickBot="1" x14ac:dyDescent="0.3">
      <c r="D328" s="1488"/>
      <c r="E328" s="1489"/>
      <c r="F328" s="1368"/>
      <c r="G328" s="1368"/>
      <c r="H328" s="40"/>
      <c r="I328" s="40"/>
      <c r="J328" s="40"/>
      <c r="K328" s="40"/>
      <c r="L328" s="40"/>
      <c r="M328" s="40"/>
    </row>
    <row r="329" spans="3:13" ht="16.5" hidden="1" outlineLevel="1" thickTop="1" thickBot="1" x14ac:dyDescent="0.3">
      <c r="D329" s="1490"/>
      <c r="E329" s="1491"/>
      <c r="F329" s="1368"/>
      <c r="G329" s="1368"/>
      <c r="H329" s="40"/>
      <c r="I329" s="40"/>
      <c r="J329" s="40"/>
      <c r="K329" s="40"/>
      <c r="L329" s="40"/>
      <c r="M329" s="40"/>
    </row>
    <row r="330" spans="3:13" ht="16.5" hidden="1" outlineLevel="1" thickTop="1" thickBot="1" x14ac:dyDescent="0.3">
      <c r="D330" s="1492"/>
      <c r="E330" s="1493"/>
      <c r="F330" s="1368"/>
      <c r="G330" s="1368"/>
      <c r="H330" s="40"/>
      <c r="I330" s="40"/>
      <c r="J330" s="40"/>
      <c r="K330" s="40"/>
      <c r="L330" s="40"/>
      <c r="M330" s="40"/>
    </row>
    <row r="331" spans="3:13" ht="16.5" hidden="1" outlineLevel="1" thickTop="1" thickBot="1" x14ac:dyDescent="0.3">
      <c r="D331" s="1488"/>
      <c r="E331" s="1489"/>
      <c r="F331" s="1368"/>
      <c r="G331" s="1368"/>
      <c r="H331" s="40"/>
      <c r="I331" s="40"/>
      <c r="J331" s="40"/>
      <c r="K331" s="40"/>
      <c r="L331" s="40"/>
      <c r="M331" s="40"/>
    </row>
    <row r="332" spans="3:13" ht="16.5" hidden="1" outlineLevel="1" thickTop="1" thickBot="1" x14ac:dyDescent="0.3">
      <c r="D332" s="1490"/>
      <c r="E332" s="1491"/>
      <c r="F332" s="1368"/>
      <c r="G332" s="1368"/>
      <c r="H332" s="40"/>
      <c r="I332" s="40"/>
      <c r="J332" s="40"/>
      <c r="K332" s="40"/>
      <c r="L332" s="40"/>
      <c r="M332" s="40"/>
    </row>
    <row r="333" spans="3:13" ht="16.5" hidden="1" outlineLevel="1" thickTop="1" thickBot="1" x14ac:dyDescent="0.3">
      <c r="D333" s="1492"/>
      <c r="E333" s="1493"/>
      <c r="F333" s="1368"/>
      <c r="G333" s="1368"/>
      <c r="H333" s="40"/>
      <c r="I333" s="40"/>
      <c r="J333" s="40"/>
      <c r="K333" s="40"/>
      <c r="L333" s="40"/>
      <c r="M333" s="40"/>
    </row>
    <row r="334" spans="3:13" ht="16.5" hidden="1" outlineLevel="1" thickTop="1" thickBot="1" x14ac:dyDescent="0.3">
      <c r="D334" s="159"/>
      <c r="E334" s="160"/>
      <c r="F334" s="1368"/>
      <c r="G334" s="1368"/>
      <c r="H334" s="40"/>
      <c r="I334" s="40"/>
      <c r="J334" s="40"/>
      <c r="K334" s="40"/>
      <c r="L334" s="40"/>
      <c r="M334" s="40"/>
    </row>
    <row r="335" spans="3:13" ht="16.5" hidden="1" outlineLevel="1" thickTop="1" thickBot="1" x14ac:dyDescent="0.3">
      <c r="D335" s="159"/>
      <c r="E335" s="160"/>
      <c r="F335" s="1368"/>
      <c r="G335" s="1368"/>
      <c r="H335" s="40"/>
      <c r="I335" s="40"/>
      <c r="J335" s="40"/>
      <c r="K335" s="40"/>
      <c r="L335" s="40"/>
      <c r="M335" s="40"/>
    </row>
    <row r="336" spans="3:13" ht="16.5" hidden="1" outlineLevel="1" thickTop="1" thickBot="1" x14ac:dyDescent="0.3">
      <c r="D336" s="159"/>
      <c r="E336" s="160"/>
      <c r="F336" s="1368"/>
      <c r="G336" s="1368"/>
      <c r="H336" s="40"/>
      <c r="I336" s="40"/>
      <c r="J336" s="40"/>
      <c r="K336" s="40"/>
      <c r="L336" s="40"/>
      <c r="M336" s="40"/>
    </row>
    <row r="337" spans="3:27" ht="16.5" hidden="1" outlineLevel="1" thickTop="1" thickBot="1" x14ac:dyDescent="0.3">
      <c r="D337" s="1556"/>
      <c r="E337" s="1489"/>
      <c r="F337" s="1368"/>
      <c r="G337" s="1368"/>
      <c r="H337" s="40"/>
      <c r="I337" s="40"/>
      <c r="J337" s="40"/>
      <c r="K337" s="40"/>
      <c r="L337" s="40"/>
      <c r="M337" s="40"/>
    </row>
    <row r="338" spans="3:27" ht="16.5" hidden="1" outlineLevel="1" thickTop="1" thickBot="1" x14ac:dyDescent="0.3">
      <c r="D338" s="1490"/>
      <c r="E338" s="1491"/>
      <c r="F338" s="1496"/>
      <c r="G338" s="1497"/>
      <c r="H338" s="40"/>
      <c r="I338" s="40"/>
      <c r="J338" s="40"/>
      <c r="K338" s="40"/>
      <c r="L338" s="40"/>
      <c r="M338" s="40"/>
    </row>
    <row r="339" spans="3:27" ht="16.5" hidden="1" outlineLevel="1" thickTop="1" thickBot="1" x14ac:dyDescent="0.3">
      <c r="D339" s="1492"/>
      <c r="E339" s="1493"/>
      <c r="F339" s="1496"/>
      <c r="G339" s="1497"/>
      <c r="H339" s="40"/>
      <c r="I339" s="40"/>
      <c r="J339" s="40"/>
      <c r="K339" s="40"/>
      <c r="L339" s="40"/>
      <c r="M339" s="40"/>
    </row>
    <row r="340" spans="3:27" ht="16.5" hidden="1" outlineLevel="1" thickTop="1" thickBot="1" x14ac:dyDescent="0.3">
      <c r="D340" s="87" t="s">
        <v>12</v>
      </c>
      <c r="E340" s="88"/>
      <c r="F340" s="88"/>
      <c r="G340" s="89"/>
      <c r="H340" s="141">
        <f>SUM(H328:H339)</f>
        <v>0</v>
      </c>
      <c r="I340" s="141">
        <f t="shared" ref="I340:M340" si="56">SUM(I328:I339)</f>
        <v>0</v>
      </c>
      <c r="J340" s="141">
        <f t="shared" si="56"/>
        <v>0</v>
      </c>
      <c r="K340" s="141">
        <f t="shared" si="56"/>
        <v>0</v>
      </c>
      <c r="L340" s="141">
        <f t="shared" si="56"/>
        <v>0</v>
      </c>
      <c r="M340" s="141">
        <f t="shared" si="56"/>
        <v>0</v>
      </c>
    </row>
    <row r="341" spans="3:27" s="4" customFormat="1" ht="16.5" hidden="1" outlineLevel="1" thickTop="1" thickBot="1" x14ac:dyDescent="0.3">
      <c r="C341" s="44"/>
    </row>
    <row r="342" spans="3:27" s="4" customFormat="1" ht="15.75" hidden="1" outlineLevel="1" thickTop="1" x14ac:dyDescent="0.25">
      <c r="C342" s="44"/>
      <c r="D342" s="1478" t="s">
        <v>351</v>
      </c>
      <c r="E342" s="1479"/>
      <c r="F342" s="1479"/>
      <c r="G342" s="1479"/>
      <c r="H342" s="1479"/>
      <c r="I342" s="1479"/>
      <c r="J342" s="1479"/>
      <c r="K342" s="1479"/>
      <c r="L342" s="1479"/>
      <c r="M342" s="1480"/>
    </row>
    <row r="343" spans="3:27" ht="15.75" hidden="1" outlineLevel="1" thickBot="1" x14ac:dyDescent="0.3">
      <c r="D343" s="1481"/>
      <c r="E343" s="1482"/>
      <c r="F343" s="1482"/>
      <c r="G343" s="1482"/>
      <c r="H343" s="1482"/>
      <c r="I343" s="1482"/>
      <c r="J343" s="1482"/>
      <c r="K343" s="1482"/>
      <c r="L343" s="1482"/>
      <c r="M343" s="1483"/>
    </row>
    <row r="344" spans="3:27" s="4" customFormat="1" ht="15.75" hidden="1" outlineLevel="1" thickTop="1" x14ac:dyDescent="0.25"/>
    <row r="345" spans="3:27" s="4" customFormat="1" collapsed="1" x14ac:dyDescent="0.25">
      <c r="C345" s="44"/>
    </row>
    <row r="346" spans="3:27" s="4" customFormat="1" ht="18" x14ac:dyDescent="0.25">
      <c r="C346" s="1110" t="s">
        <v>352</v>
      </c>
      <c r="D346" s="1110"/>
      <c r="E346" s="1110"/>
      <c r="F346" s="1110"/>
      <c r="G346" s="1110"/>
      <c r="H346" s="1110"/>
      <c r="I346" s="1110"/>
      <c r="J346" s="1110"/>
      <c r="K346" s="1110"/>
      <c r="L346" s="1110"/>
      <c r="M346" s="1110"/>
      <c r="N346" s="1110"/>
      <c r="O346" s="1110"/>
      <c r="P346" s="1110"/>
      <c r="Q346" s="13"/>
      <c r="R346" s="13"/>
    </row>
    <row r="347" spans="3:27" s="4" customFormat="1" x14ac:dyDescent="0.25">
      <c r="C347" s="49"/>
      <c r="K347" s="49"/>
    </row>
    <row r="348" spans="3:27" s="4" customFormat="1" ht="62.25" customHeight="1" x14ac:dyDescent="0.25">
      <c r="C348" s="1558" t="s">
        <v>113</v>
      </c>
      <c r="D348" s="1559" t="s">
        <v>67</v>
      </c>
      <c r="E348" s="1559" t="s">
        <v>355</v>
      </c>
      <c r="F348" s="1559" t="s">
        <v>65</v>
      </c>
      <c r="G348" s="1559" t="s">
        <v>354</v>
      </c>
      <c r="H348" s="379" t="s">
        <v>146</v>
      </c>
      <c r="I348" s="379" t="s">
        <v>114</v>
      </c>
      <c r="J348" s="379" t="s">
        <v>353</v>
      </c>
      <c r="K348" s="379" t="s">
        <v>115</v>
      </c>
      <c r="L348" s="379" t="s">
        <v>116</v>
      </c>
      <c r="M348" s="1560" t="s">
        <v>117</v>
      </c>
      <c r="N348" s="1559" t="s">
        <v>23</v>
      </c>
      <c r="O348" s="1559" t="s">
        <v>160</v>
      </c>
    </row>
    <row r="349" spans="3:27" s="4" customFormat="1" ht="34.5" customHeight="1" x14ac:dyDescent="0.25">
      <c r="C349" s="1558"/>
      <c r="D349" s="1559"/>
      <c r="E349" s="1559"/>
      <c r="F349" s="1559"/>
      <c r="G349" s="1559"/>
      <c r="H349" s="380" t="s">
        <v>117</v>
      </c>
      <c r="I349" s="380" t="s">
        <v>117</v>
      </c>
      <c r="J349" s="380" t="s">
        <v>117</v>
      </c>
      <c r="K349" s="380" t="s">
        <v>117</v>
      </c>
      <c r="L349" s="380" t="s">
        <v>117</v>
      </c>
      <c r="M349" s="1560"/>
      <c r="N349" s="1559"/>
      <c r="O349" s="1559"/>
      <c r="Q349" s="1577"/>
      <c r="R349" s="1577"/>
      <c r="S349" s="1577"/>
      <c r="T349" s="1577"/>
      <c r="X349" s="1577" t="s">
        <v>647</v>
      </c>
      <c r="Y349" s="1577"/>
      <c r="Z349" s="1577"/>
      <c r="AA349" s="1577"/>
    </row>
    <row r="350" spans="3:27" s="4" customFormat="1" ht="75.75" customHeight="1" x14ac:dyDescent="0.25">
      <c r="C350" s="381">
        <v>1</v>
      </c>
      <c r="D350" s="382" t="str">
        <f>+E26</f>
        <v>Construccion y dotacion de aulas escolares y realizacion talleres de alfabetizacion.</v>
      </c>
      <c r="E350" s="382">
        <f>+F94</f>
        <v>900</v>
      </c>
      <c r="F350" s="371">
        <f>+F93</f>
        <v>27409485.684004989</v>
      </c>
      <c r="G350" s="371">
        <f>+F95</f>
        <v>30454.984093338877</v>
      </c>
      <c r="H350" s="383">
        <v>1</v>
      </c>
      <c r="I350" s="383">
        <v>1</v>
      </c>
      <c r="J350" s="383">
        <v>1</v>
      </c>
      <c r="K350" s="383">
        <v>1</v>
      </c>
      <c r="L350" s="383">
        <v>1</v>
      </c>
      <c r="M350" s="384">
        <f>AVERAGE(H350:L350)</f>
        <v>1</v>
      </c>
      <c r="N350" s="369"/>
      <c r="O350" s="385">
        <v>1</v>
      </c>
      <c r="Q350" s="413"/>
      <c r="R350" s="413"/>
      <c r="S350" s="413"/>
      <c r="T350" s="413"/>
    </row>
    <row r="351" spans="3:27" s="4" customFormat="1" ht="63" customHeight="1" x14ac:dyDescent="0.25">
      <c r="C351" s="381">
        <v>2</v>
      </c>
      <c r="D351" s="382" t="str">
        <f>+E117</f>
        <v>Ampliacion de las jornadas educativas y realizacion de talleres de alfabetizacion.</v>
      </c>
      <c r="E351" s="382">
        <f>+F172</f>
        <v>550</v>
      </c>
      <c r="F351" s="371">
        <f>+F171</f>
        <v>9091092.6068552043</v>
      </c>
      <c r="G351" s="371">
        <f>+F173</f>
        <v>16529.259285191281</v>
      </c>
      <c r="H351" s="383">
        <v>0.5</v>
      </c>
      <c r="I351" s="383">
        <v>0.5</v>
      </c>
      <c r="J351" s="383">
        <v>0.5</v>
      </c>
      <c r="K351" s="383">
        <v>0</v>
      </c>
      <c r="L351" s="383">
        <v>0</v>
      </c>
      <c r="M351" s="384">
        <f>AVERAGE(H351:L351)</f>
        <v>0.3</v>
      </c>
      <c r="N351" s="369"/>
      <c r="O351" s="385">
        <v>2</v>
      </c>
    </row>
    <row r="352" spans="3:27" s="4" customFormat="1" x14ac:dyDescent="0.25">
      <c r="C352" s="63"/>
      <c r="D352" s="158"/>
      <c r="E352" s="63"/>
      <c r="F352" s="63"/>
      <c r="G352" s="63"/>
      <c r="H352" s="63"/>
      <c r="I352" s="63"/>
      <c r="J352" s="63"/>
      <c r="K352" s="63"/>
      <c r="L352" s="63"/>
      <c r="M352" s="63"/>
      <c r="N352" s="63"/>
      <c r="O352" s="63"/>
      <c r="P352" s="63"/>
      <c r="Q352" s="63"/>
      <c r="R352" s="63"/>
      <c r="S352" s="63"/>
      <c r="T352" s="64"/>
    </row>
    <row r="353" spans="2:19" s="4" customFormat="1" x14ac:dyDescent="0.25">
      <c r="B353" s="1557" t="s">
        <v>119</v>
      </c>
      <c r="C353" s="1557"/>
      <c r="D353" s="1557"/>
      <c r="E353" s="1557" t="s">
        <v>120</v>
      </c>
      <c r="F353" s="1557"/>
      <c r="G353" s="1557"/>
      <c r="H353" s="1557"/>
      <c r="I353" s="1557"/>
      <c r="J353" s="1557"/>
      <c r="K353" s="138"/>
      <c r="L353" s="138"/>
      <c r="M353" s="138"/>
      <c r="N353" s="138"/>
      <c r="O353" s="138"/>
      <c r="P353" s="138"/>
      <c r="Q353" s="138"/>
      <c r="R353" s="138"/>
      <c r="S353" s="138"/>
    </row>
    <row r="354" spans="2:19" s="4" customFormat="1" ht="18" x14ac:dyDescent="0.25">
      <c r="B354" s="90"/>
      <c r="C354" s="90"/>
      <c r="D354" s="90"/>
      <c r="E354" s="90"/>
      <c r="F354" s="90"/>
      <c r="G354" s="90"/>
      <c r="H354" s="90"/>
      <c r="I354" s="90"/>
      <c r="J354" s="90"/>
      <c r="K354" s="90"/>
      <c r="L354" s="90"/>
      <c r="M354" s="90"/>
      <c r="N354" s="90"/>
      <c r="O354" s="90"/>
      <c r="P354" s="90"/>
    </row>
    <row r="355" spans="2:19" s="4" customFormat="1" ht="18" x14ac:dyDescent="0.25">
      <c r="B355" s="90"/>
      <c r="C355" s="1405" t="s">
        <v>388</v>
      </c>
      <c r="D355" s="1405"/>
      <c r="E355" s="1405"/>
      <c r="F355" s="1405"/>
      <c r="G355" s="1405"/>
      <c r="H355" s="1405"/>
      <c r="I355" s="1405"/>
      <c r="J355" s="1405"/>
      <c r="K355" s="1405"/>
      <c r="L355" s="1405"/>
      <c r="M355" s="1405"/>
      <c r="N355" s="1405"/>
      <c r="O355" s="90"/>
      <c r="P355" s="90"/>
    </row>
    <row r="356" spans="2:19" s="4" customFormat="1" ht="18.75" thickBot="1" x14ac:dyDescent="0.3">
      <c r="B356" s="90"/>
      <c r="C356" s="90"/>
      <c r="D356" s="90"/>
      <c r="E356" s="90"/>
      <c r="F356" s="90"/>
      <c r="G356" s="90"/>
      <c r="H356" s="90"/>
      <c r="I356" s="90"/>
      <c r="J356" s="90"/>
      <c r="K356" s="90"/>
      <c r="L356" s="90"/>
      <c r="M356" s="90"/>
      <c r="N356" s="90"/>
      <c r="O356" s="90"/>
      <c r="P356" s="90"/>
    </row>
    <row r="357" spans="2:19" ht="18" thickTop="1" thickBot="1" x14ac:dyDescent="0.3">
      <c r="C357" s="801" t="s">
        <v>387</v>
      </c>
      <c r="D357" s="801"/>
      <c r="E357" s="801"/>
      <c r="F357" s="801"/>
      <c r="G357" s="801"/>
      <c r="H357" s="801"/>
      <c r="I357" s="801"/>
      <c r="J357" s="801"/>
      <c r="K357" s="801"/>
      <c r="L357" s="801"/>
      <c r="M357" s="801"/>
      <c r="N357" s="801"/>
    </row>
    <row r="358" spans="2:19" ht="18" thickTop="1" thickBot="1" x14ac:dyDescent="0.3">
      <c r="C358" s="39" t="s">
        <v>90</v>
      </c>
      <c r="D358" s="1285" t="s">
        <v>53</v>
      </c>
      <c r="E358" s="1286"/>
      <c r="F358" s="1286"/>
      <c r="G358" s="1286"/>
      <c r="H358" s="1287"/>
      <c r="I358" s="1285" t="s">
        <v>125</v>
      </c>
      <c r="J358" s="1286"/>
      <c r="K358" s="1286"/>
      <c r="L358" s="1286"/>
      <c r="M358" s="1286"/>
      <c r="N358" s="1287"/>
    </row>
    <row r="359" spans="2:19" ht="182.25" customHeight="1" thickTop="1" thickBot="1" x14ac:dyDescent="0.3">
      <c r="C359" s="66">
        <v>1</v>
      </c>
      <c r="D359" s="1291" t="str">
        <f>+D350</f>
        <v>Construccion y dotacion de aulas escolares y realizacion talleres de alfabetizacion.</v>
      </c>
      <c r="E359" s="1292"/>
      <c r="F359" s="1292"/>
      <c r="G359" s="1292"/>
      <c r="H359" s="1292"/>
      <c r="I359" s="1291" t="s">
        <v>591</v>
      </c>
      <c r="J359" s="1292"/>
      <c r="K359" s="1292"/>
      <c r="L359" s="1292"/>
      <c r="M359" s="1292"/>
      <c r="N359" s="1293"/>
    </row>
    <row r="360" spans="2:19" ht="18" thickTop="1" thickBot="1" x14ac:dyDescent="0.3">
      <c r="C360" s="801" t="s">
        <v>389</v>
      </c>
      <c r="D360" s="801"/>
      <c r="E360" s="801"/>
      <c r="F360" s="801"/>
      <c r="G360" s="801"/>
      <c r="H360" s="801"/>
      <c r="I360" s="801"/>
      <c r="J360" s="801"/>
      <c r="K360" s="801"/>
      <c r="L360" s="801"/>
      <c r="M360" s="801"/>
      <c r="N360" s="801"/>
    </row>
    <row r="361" spans="2:19" ht="54.75" customHeight="1" thickTop="1" thickBot="1" x14ac:dyDescent="0.3">
      <c r="C361" s="1291" t="s">
        <v>592</v>
      </c>
      <c r="D361" s="1292"/>
      <c r="E361" s="1292"/>
      <c r="F361" s="1292"/>
      <c r="G361" s="1292"/>
      <c r="H361" s="1292"/>
      <c r="I361" s="1292"/>
      <c r="J361" s="1292"/>
      <c r="K361" s="1292"/>
      <c r="L361" s="1292"/>
      <c r="M361" s="1292"/>
      <c r="N361" s="1293"/>
    </row>
    <row r="362" spans="2:19" ht="15.75" thickTop="1" x14ac:dyDescent="0.25"/>
    <row r="364" spans="2:19" s="204" customFormat="1" ht="18" x14ac:dyDescent="0.25">
      <c r="C364" s="1110" t="s">
        <v>606</v>
      </c>
      <c r="D364" s="1110"/>
      <c r="E364" s="1110"/>
      <c r="F364" s="1110"/>
      <c r="G364" s="1110"/>
      <c r="H364" s="1110"/>
      <c r="I364" s="1110"/>
      <c r="J364" s="1110"/>
      <c r="K364" s="1110"/>
      <c r="L364" s="1110"/>
      <c r="M364" s="1110"/>
      <c r="N364" s="1110"/>
    </row>
    <row r="365" spans="2:19" s="204" customFormat="1" ht="18.75" thickBot="1" x14ac:dyDescent="0.3">
      <c r="C365" s="268"/>
      <c r="D365" s="268"/>
      <c r="E365" s="268"/>
      <c r="F365" s="268"/>
      <c r="G365" s="268"/>
      <c r="H365" s="268"/>
      <c r="I365" s="268"/>
      <c r="J365" s="268"/>
      <c r="K365" s="268"/>
      <c r="L365" s="268"/>
      <c r="M365" s="268"/>
      <c r="N365" s="268"/>
    </row>
    <row r="366" spans="2:19" s="204" customFormat="1" ht="120" customHeight="1" thickTop="1" thickBot="1" x14ac:dyDescent="0.3">
      <c r="C366" s="1565" t="s">
        <v>603</v>
      </c>
      <c r="D366" s="1566"/>
      <c r="E366" s="1566"/>
      <c r="F366" s="1566"/>
      <c r="G366" s="1566"/>
      <c r="H366" s="1566"/>
      <c r="I366" s="1566"/>
      <c r="J366" s="1566"/>
      <c r="K366" s="1566"/>
      <c r="L366" s="1566"/>
      <c r="M366" s="1566"/>
      <c r="N366" s="1567"/>
    </row>
    <row r="367" spans="2:19" s="204" customFormat="1" ht="18.75" thickTop="1" x14ac:dyDescent="0.25">
      <c r="C367" s="268"/>
      <c r="D367" s="268"/>
      <c r="E367" s="268"/>
      <c r="F367" s="268"/>
      <c r="G367" s="268"/>
      <c r="H367" s="268"/>
      <c r="I367" s="268"/>
      <c r="J367" s="268"/>
      <c r="K367" s="268"/>
      <c r="L367" s="268"/>
      <c r="M367" s="268"/>
      <c r="N367" s="268"/>
    </row>
    <row r="368" spans="2:19" s="4" customFormat="1" ht="18" x14ac:dyDescent="0.25">
      <c r="B368" s="1568" t="s">
        <v>607</v>
      </c>
      <c r="C368" s="1568"/>
      <c r="D368" s="1568"/>
      <c r="E368" s="1568"/>
      <c r="F368" s="1568"/>
      <c r="G368" s="1568"/>
      <c r="H368" s="1568"/>
      <c r="I368" s="1568"/>
      <c r="J368" s="1568"/>
      <c r="K368" s="1568"/>
      <c r="L368" s="1568"/>
      <c r="M368" s="1568"/>
      <c r="N368" s="1568"/>
      <c r="O368" s="1568"/>
      <c r="P368" s="1568"/>
    </row>
    <row r="369" spans="2:23" s="4" customFormat="1" x14ac:dyDescent="0.25">
      <c r="B369" s="49"/>
      <c r="L369" s="49"/>
      <c r="W369" s="48" t="s">
        <v>649</v>
      </c>
    </row>
    <row r="370" spans="2:23" s="4" customFormat="1" ht="16.5" x14ac:dyDescent="0.25">
      <c r="C370" s="1442" t="s">
        <v>199</v>
      </c>
      <c r="D370" s="1443"/>
      <c r="E370" s="1443"/>
      <c r="F370" s="1443"/>
      <c r="G370" s="1443"/>
      <c r="H370" s="1443"/>
      <c r="I370" s="1443"/>
      <c r="J370" s="1443"/>
      <c r="K370" s="1443"/>
      <c r="L370" s="1443"/>
      <c r="M370" s="1443"/>
      <c r="N370" s="1443"/>
      <c r="O370" s="1443"/>
      <c r="P370" s="1443"/>
      <c r="R370" s="84"/>
      <c r="S370" s="84"/>
      <c r="T370" s="1444"/>
      <c r="U370" s="1444"/>
      <c r="V370" s="1444"/>
      <c r="W370" s="1444"/>
    </row>
    <row r="371" spans="2:23" s="4" customFormat="1" ht="30" x14ac:dyDescent="0.25">
      <c r="C371" s="1445" t="s">
        <v>200</v>
      </c>
      <c r="D371" s="1333" t="s">
        <v>250</v>
      </c>
      <c r="E371" s="1333"/>
      <c r="F371" s="1333"/>
      <c r="G371" s="342" t="s">
        <v>58</v>
      </c>
      <c r="H371" s="1333" t="s">
        <v>204</v>
      </c>
      <c r="I371" s="1333"/>
      <c r="J371" s="1333" t="s">
        <v>203</v>
      </c>
      <c r="K371" s="1333"/>
      <c r="L371" s="1333" t="s">
        <v>56</v>
      </c>
      <c r="M371" s="1333"/>
      <c r="N371" s="1333" t="s">
        <v>202</v>
      </c>
      <c r="O371" s="1333"/>
      <c r="P371" s="1333"/>
      <c r="T371" s="85"/>
      <c r="U371" s="85"/>
      <c r="V371" s="85"/>
      <c r="W371" s="85"/>
    </row>
    <row r="372" spans="2:23" s="4" customFormat="1" ht="16.5" x14ac:dyDescent="0.25">
      <c r="C372" s="1445"/>
      <c r="D372" s="1446" t="s">
        <v>201</v>
      </c>
      <c r="E372" s="1446"/>
      <c r="F372" s="1446"/>
      <c r="G372" s="1438" t="str">
        <f>+G33</f>
        <v>Construccion y dotacion de escuelas.</v>
      </c>
      <c r="H372" s="1438"/>
      <c r="I372" s="1438"/>
      <c r="J372" s="1438"/>
      <c r="K372" s="1438"/>
      <c r="L372" s="1438"/>
      <c r="M372" s="1438"/>
      <c r="N372" s="1438"/>
      <c r="O372" s="1438"/>
      <c r="P372" s="1438"/>
    </row>
    <row r="373" spans="2:23" s="4" customFormat="1" ht="16.5" x14ac:dyDescent="0.25">
      <c r="C373" s="1445"/>
      <c r="D373" s="1439" t="str">
        <f>+D34</f>
        <v>Construccion de aulas</v>
      </c>
      <c r="E373" s="1439"/>
      <c r="F373" s="1439"/>
      <c r="G373" s="342" t="str">
        <f>+G34</f>
        <v>mt2</v>
      </c>
      <c r="H373" s="1333">
        <f>+H34</f>
        <v>10000</v>
      </c>
      <c r="I373" s="1333"/>
      <c r="J373" s="1440">
        <f>+J34</f>
        <v>12500</v>
      </c>
      <c r="K373" s="1440"/>
      <c r="L373" s="1440">
        <f>+H373*J373</f>
        <v>125000000</v>
      </c>
      <c r="M373" s="1440"/>
      <c r="N373" s="1441"/>
      <c r="O373" s="1441"/>
      <c r="P373" s="1441"/>
    </row>
    <row r="374" spans="2:23" s="4" customFormat="1" ht="18" customHeight="1" x14ac:dyDescent="0.25">
      <c r="C374" s="1445"/>
      <c r="D374" s="1439" t="str">
        <f t="shared" ref="D374:D379" si="57">+D35</f>
        <v>Dotacion de equipos de computo</v>
      </c>
      <c r="E374" s="1439"/>
      <c r="F374" s="1439"/>
      <c r="G374" s="342" t="str">
        <f t="shared" ref="G374:H379" si="58">+G35</f>
        <v>numero</v>
      </c>
      <c r="H374" s="1333">
        <f t="shared" si="58"/>
        <v>100</v>
      </c>
      <c r="I374" s="1333"/>
      <c r="J374" s="1440">
        <f t="shared" ref="J374:J379" si="59">+J35</f>
        <v>18000</v>
      </c>
      <c r="K374" s="1440"/>
      <c r="L374" s="1440">
        <f>+H374*J374</f>
        <v>1800000</v>
      </c>
      <c r="M374" s="1440"/>
      <c r="N374" s="1441" t="s">
        <v>568</v>
      </c>
      <c r="O374" s="1441"/>
      <c r="P374" s="1441"/>
    </row>
    <row r="375" spans="2:23" s="4" customFormat="1" ht="18" customHeight="1" x14ac:dyDescent="0.25">
      <c r="C375" s="1445"/>
      <c r="D375" s="1439" t="str">
        <f t="shared" si="57"/>
        <v>Compra de tableros</v>
      </c>
      <c r="E375" s="1439"/>
      <c r="F375" s="1439"/>
      <c r="G375" s="342" t="str">
        <f t="shared" si="58"/>
        <v>numero</v>
      </c>
      <c r="H375" s="1333">
        <f t="shared" si="58"/>
        <v>40</v>
      </c>
      <c r="I375" s="1333"/>
      <c r="J375" s="1440">
        <f t="shared" si="59"/>
        <v>2340</v>
      </c>
      <c r="K375" s="1440"/>
      <c r="L375" s="1440">
        <f>+H375*J375</f>
        <v>93600</v>
      </c>
      <c r="M375" s="1440"/>
      <c r="N375" s="1441"/>
      <c r="O375" s="1441"/>
      <c r="P375" s="1441"/>
    </row>
    <row r="376" spans="2:23" s="4" customFormat="1" ht="18" customHeight="1" x14ac:dyDescent="0.25">
      <c r="C376" s="1445"/>
      <c r="D376" s="1439" t="str">
        <f t="shared" si="57"/>
        <v>Compra de sillas.</v>
      </c>
      <c r="E376" s="1439"/>
      <c r="F376" s="1439"/>
      <c r="G376" s="342" t="str">
        <f t="shared" si="58"/>
        <v>numero</v>
      </c>
      <c r="H376" s="1333">
        <f t="shared" si="58"/>
        <v>1000</v>
      </c>
      <c r="I376" s="1333"/>
      <c r="J376" s="1440">
        <f t="shared" si="59"/>
        <v>1450</v>
      </c>
      <c r="K376" s="1440"/>
      <c r="L376" s="1440">
        <f>+H376*J376</f>
        <v>1450000</v>
      </c>
      <c r="M376" s="1440"/>
      <c r="N376" s="1441"/>
      <c r="O376" s="1441"/>
      <c r="P376" s="1441"/>
    </row>
    <row r="377" spans="2:23" s="4" customFormat="1" ht="18" customHeight="1" x14ac:dyDescent="0.25">
      <c r="C377" s="1445"/>
      <c r="D377" s="1439" t="str">
        <f t="shared" si="57"/>
        <v>Construccion de escenarios deportivos</v>
      </c>
      <c r="E377" s="1439"/>
      <c r="F377" s="1439"/>
      <c r="G377" s="342" t="str">
        <f t="shared" si="58"/>
        <v>mt2</v>
      </c>
      <c r="H377" s="1333">
        <f t="shared" si="58"/>
        <v>1800</v>
      </c>
      <c r="I377" s="1333"/>
      <c r="J377" s="1440">
        <f t="shared" si="59"/>
        <v>8500</v>
      </c>
      <c r="K377" s="1440"/>
      <c r="L377" s="1440">
        <f>+H377*J377</f>
        <v>15300000</v>
      </c>
      <c r="M377" s="1440"/>
      <c r="N377" s="1441"/>
      <c r="O377" s="1441"/>
      <c r="P377" s="1441"/>
    </row>
    <row r="378" spans="2:23" s="4" customFormat="1" ht="18" customHeight="1" x14ac:dyDescent="0.25">
      <c r="C378" s="1445"/>
      <c r="D378" s="1439" t="str">
        <f t="shared" si="57"/>
        <v>Reposicion de equipos computo</v>
      </c>
      <c r="E378" s="1439"/>
      <c r="F378" s="1439"/>
      <c r="G378" s="342" t="str">
        <f t="shared" si="58"/>
        <v>numero</v>
      </c>
      <c r="H378" s="1333">
        <f t="shared" si="58"/>
        <v>50</v>
      </c>
      <c r="I378" s="1333"/>
      <c r="J378" s="1440">
        <f t="shared" si="59"/>
        <v>18000</v>
      </c>
      <c r="K378" s="1440"/>
      <c r="L378" s="1440">
        <f t="shared" ref="L378:L379" si="60">+H378*J378</f>
        <v>900000</v>
      </c>
      <c r="M378" s="1440"/>
      <c r="N378" s="1441"/>
      <c r="O378" s="1441"/>
      <c r="P378" s="1441"/>
    </row>
    <row r="379" spans="2:23" s="4" customFormat="1" ht="16.5" x14ac:dyDescent="0.25">
      <c r="C379" s="1445"/>
      <c r="D379" s="1439" t="str">
        <f t="shared" si="57"/>
        <v>Otra dotacion.</v>
      </c>
      <c r="E379" s="1439"/>
      <c r="F379" s="1439"/>
      <c r="G379" s="342" t="str">
        <f t="shared" si="58"/>
        <v>numero</v>
      </c>
      <c r="H379" s="1333">
        <f t="shared" si="58"/>
        <v>10</v>
      </c>
      <c r="I379" s="1333"/>
      <c r="J379" s="1440">
        <f t="shared" si="59"/>
        <v>8000</v>
      </c>
      <c r="K379" s="1440"/>
      <c r="L379" s="1440">
        <f t="shared" si="60"/>
        <v>80000</v>
      </c>
      <c r="M379" s="1440"/>
      <c r="N379" s="1441"/>
      <c r="O379" s="1441"/>
      <c r="P379" s="1441"/>
    </row>
    <row r="380" spans="2:23" s="4" customFormat="1" ht="16.5" x14ac:dyDescent="0.25">
      <c r="C380" s="1445"/>
      <c r="D380" s="1447" t="s">
        <v>210</v>
      </c>
      <c r="E380" s="1447"/>
      <c r="F380" s="1447"/>
      <c r="G380" s="1447"/>
      <c r="H380" s="1448">
        <f>SUM(H373:I379)</f>
        <v>13000</v>
      </c>
      <c r="I380" s="1448"/>
      <c r="J380" s="1449"/>
      <c r="K380" s="1449"/>
      <c r="L380" s="1449">
        <f>SUM(L373:M379)</f>
        <v>144623600</v>
      </c>
      <c r="M380" s="1449"/>
      <c r="N380" s="1448"/>
      <c r="O380" s="1448"/>
      <c r="P380" s="1448"/>
    </row>
    <row r="381" spans="2:23" s="4" customFormat="1" ht="16.5" x14ac:dyDescent="0.25">
      <c r="C381" s="1445"/>
      <c r="D381" s="1446" t="s">
        <v>206</v>
      </c>
      <c r="E381" s="1446"/>
      <c r="F381" s="1446"/>
      <c r="G381" s="1446" t="str">
        <f>+G42</f>
        <v>Talleres presenciales de alfabetizacion.</v>
      </c>
      <c r="H381" s="1446"/>
      <c r="I381" s="1446"/>
      <c r="J381" s="1446"/>
      <c r="K381" s="1446"/>
      <c r="L381" s="1446"/>
      <c r="M381" s="1446"/>
      <c r="N381" s="1446"/>
      <c r="O381" s="1446"/>
      <c r="P381" s="1446"/>
    </row>
    <row r="382" spans="2:23" s="4" customFormat="1" ht="16.5" x14ac:dyDescent="0.25">
      <c r="C382" s="1445"/>
      <c r="D382" s="1450" t="s">
        <v>574</v>
      </c>
      <c r="E382" s="1450"/>
      <c r="F382" s="1450"/>
      <c r="G382" s="342" t="s">
        <v>567</v>
      </c>
      <c r="H382" s="1333">
        <v>10</v>
      </c>
      <c r="I382" s="1333"/>
      <c r="J382" s="1440">
        <v>26500</v>
      </c>
      <c r="K382" s="1440"/>
      <c r="L382" s="1440">
        <f>+H382*J382</f>
        <v>265000</v>
      </c>
      <c r="M382" s="1440"/>
      <c r="N382" s="1333"/>
      <c r="O382" s="1333"/>
      <c r="P382" s="1333"/>
    </row>
    <row r="383" spans="2:23" s="4" customFormat="1" ht="16.5" x14ac:dyDescent="0.25">
      <c r="C383" s="1445"/>
      <c r="D383" s="1450" t="s">
        <v>575</v>
      </c>
      <c r="E383" s="1450"/>
      <c r="F383" s="1450"/>
      <c r="G383" s="342" t="s">
        <v>567</v>
      </c>
      <c r="H383" s="1333">
        <v>100</v>
      </c>
      <c r="I383" s="1333"/>
      <c r="J383" s="1440">
        <v>6500</v>
      </c>
      <c r="K383" s="1440"/>
      <c r="L383" s="1440">
        <f>+H383*J383</f>
        <v>650000</v>
      </c>
      <c r="M383" s="1440"/>
      <c r="N383" s="1333"/>
      <c r="O383" s="1333"/>
      <c r="P383" s="1333"/>
    </row>
    <row r="384" spans="2:23" s="4" customFormat="1" ht="16.5" x14ac:dyDescent="0.25">
      <c r="C384" s="1445"/>
      <c r="D384" s="1450" t="s">
        <v>576</v>
      </c>
      <c r="E384" s="1450"/>
      <c r="F384" s="1450"/>
      <c r="G384" s="342" t="s">
        <v>567</v>
      </c>
      <c r="H384" s="1333">
        <v>1</v>
      </c>
      <c r="I384" s="1333"/>
      <c r="J384" s="1440">
        <v>45000</v>
      </c>
      <c r="K384" s="1440"/>
      <c r="L384" s="1440">
        <f>+H384*J384</f>
        <v>45000</v>
      </c>
      <c r="M384" s="1440"/>
      <c r="N384" s="1333"/>
      <c r="O384" s="1333"/>
      <c r="P384" s="1333"/>
    </row>
    <row r="385" spans="2:23" s="4" customFormat="1" ht="16.5" x14ac:dyDescent="0.25">
      <c r="C385" s="1445"/>
      <c r="D385" s="1450"/>
      <c r="E385" s="1450"/>
      <c r="F385" s="1450"/>
      <c r="G385" s="342"/>
      <c r="H385" s="1333"/>
      <c r="I385" s="1333"/>
      <c r="J385" s="1440"/>
      <c r="K385" s="1440"/>
      <c r="L385" s="1440">
        <f>+H385*J385</f>
        <v>0</v>
      </c>
      <c r="M385" s="1440"/>
      <c r="N385" s="1333"/>
      <c r="O385" s="1333"/>
      <c r="P385" s="1333"/>
    </row>
    <row r="386" spans="2:23" s="4" customFormat="1" ht="16.5" x14ac:dyDescent="0.25">
      <c r="C386" s="1445"/>
      <c r="D386" s="1450"/>
      <c r="E386" s="1450"/>
      <c r="F386" s="1450"/>
      <c r="G386" s="342"/>
      <c r="H386" s="1333"/>
      <c r="I386" s="1333"/>
      <c r="J386" s="1440"/>
      <c r="K386" s="1440"/>
      <c r="L386" s="1440">
        <f>+H386*J386</f>
        <v>0</v>
      </c>
      <c r="M386" s="1440"/>
      <c r="N386" s="1333"/>
      <c r="O386" s="1333"/>
      <c r="P386" s="1333"/>
    </row>
    <row r="387" spans="2:23" s="4" customFormat="1" ht="16.5" x14ac:dyDescent="0.25">
      <c r="C387" s="1445"/>
      <c r="D387" s="1447" t="s">
        <v>210</v>
      </c>
      <c r="E387" s="1447"/>
      <c r="F387" s="1447"/>
      <c r="G387" s="1447"/>
      <c r="H387" s="1448">
        <f>SUM(H382:I386)</f>
        <v>111</v>
      </c>
      <c r="I387" s="1448"/>
      <c r="J387" s="1449"/>
      <c r="K387" s="1449"/>
      <c r="L387" s="1449">
        <f>SUM(L382:M386)</f>
        <v>960000</v>
      </c>
      <c r="M387" s="1449"/>
      <c r="N387" s="1448"/>
      <c r="O387" s="1448"/>
      <c r="P387" s="1448"/>
    </row>
    <row r="388" spans="2:23" s="4" customFormat="1" ht="16.5" x14ac:dyDescent="0.25">
      <c r="C388" s="1445"/>
      <c r="D388" s="1451" t="s">
        <v>61</v>
      </c>
      <c r="E388" s="1451"/>
      <c r="F388" s="1451"/>
      <c r="G388" s="1451"/>
      <c r="H388" s="1451">
        <f>+H387+H380</f>
        <v>13111</v>
      </c>
      <c r="I388" s="1451"/>
      <c r="J388" s="1451"/>
      <c r="K388" s="1451"/>
      <c r="L388" s="1452">
        <f t="shared" ref="L388" si="61">+L387+L380</f>
        <v>145583600</v>
      </c>
      <c r="M388" s="1452"/>
      <c r="N388" s="1451"/>
      <c r="O388" s="1451"/>
      <c r="P388" s="1451"/>
      <c r="Q388" s="13"/>
      <c r="R388" s="13"/>
    </row>
    <row r="389" spans="2:23" s="4" customFormat="1" ht="16.5" x14ac:dyDescent="0.25">
      <c r="C389" s="95"/>
      <c r="D389" s="93"/>
      <c r="E389" s="93"/>
      <c r="F389" s="93"/>
      <c r="G389" s="93"/>
      <c r="H389" s="93"/>
      <c r="I389" s="93"/>
      <c r="J389" s="93"/>
      <c r="K389" s="93"/>
      <c r="L389" s="93"/>
      <c r="M389" s="96"/>
      <c r="N389" s="93"/>
      <c r="O389" s="92"/>
      <c r="P389" s="92"/>
      <c r="Q389" s="92"/>
      <c r="R389" s="13"/>
      <c r="S389" s="13"/>
    </row>
    <row r="390" spans="2:23" s="4" customFormat="1" ht="16.5" x14ac:dyDescent="0.25">
      <c r="C390" s="95"/>
      <c r="D390" s="93"/>
      <c r="E390" s="93"/>
      <c r="F390" s="93"/>
      <c r="G390" s="93"/>
      <c r="H390" s="93"/>
      <c r="I390" s="93"/>
      <c r="J390" s="93"/>
      <c r="K390" s="93"/>
      <c r="L390" s="93"/>
      <c r="M390" s="96"/>
      <c r="N390" s="93"/>
      <c r="O390" s="92"/>
      <c r="P390" s="92"/>
      <c r="Q390" s="92"/>
      <c r="R390" s="13"/>
      <c r="S390" s="13"/>
    </row>
    <row r="391" spans="2:23" s="4" customFormat="1" ht="16.5" x14ac:dyDescent="0.25">
      <c r="C391" s="95"/>
      <c r="D391" s="93"/>
      <c r="E391" s="93"/>
      <c r="F391" s="93"/>
      <c r="G391" s="93"/>
      <c r="H391" s="93"/>
      <c r="I391" s="93"/>
      <c r="J391" s="93"/>
      <c r="K391" s="93"/>
      <c r="L391" s="93"/>
      <c r="M391" s="96"/>
      <c r="N391" s="93"/>
      <c r="O391" s="92"/>
      <c r="P391" s="92"/>
      <c r="Q391" s="92"/>
      <c r="R391" s="13"/>
      <c r="S391" s="13"/>
    </row>
    <row r="392" spans="2:23" s="4" customFormat="1" ht="18" x14ac:dyDescent="0.25">
      <c r="B392" s="1568" t="s">
        <v>608</v>
      </c>
      <c r="C392" s="1568"/>
      <c r="D392" s="1568"/>
      <c r="E392" s="1568"/>
      <c r="F392" s="1568"/>
      <c r="G392" s="1568"/>
      <c r="H392" s="1568"/>
      <c r="I392" s="1568"/>
      <c r="J392" s="1568"/>
      <c r="K392" s="1568"/>
      <c r="L392" s="1568"/>
      <c r="M392" s="1568"/>
      <c r="N392" s="1568"/>
      <c r="O392" s="1568"/>
      <c r="P392" s="1568"/>
      <c r="Q392" s="92"/>
      <c r="R392" s="13"/>
      <c r="S392" s="13"/>
    </row>
    <row r="393" spans="2:23" s="4" customFormat="1" ht="19.5" thickBot="1" x14ac:dyDescent="0.35">
      <c r="D393" s="77"/>
      <c r="E393" s="13"/>
      <c r="F393" s="13"/>
      <c r="G393" s="13"/>
      <c r="H393" s="13"/>
      <c r="I393" s="13"/>
      <c r="J393" s="13"/>
      <c r="K393" s="13"/>
      <c r="L393" s="13"/>
      <c r="M393" s="13"/>
      <c r="N393" s="13"/>
      <c r="O393" s="13"/>
      <c r="P393" s="13"/>
      <c r="Q393" s="13"/>
      <c r="R393" s="13"/>
    </row>
    <row r="394" spans="2:23" s="4" customFormat="1" ht="17.25" thickTop="1" x14ac:dyDescent="0.25">
      <c r="C394" s="1279" t="s">
        <v>62</v>
      </c>
      <c r="D394" s="1279"/>
      <c r="E394" s="1279"/>
      <c r="F394" s="1279"/>
      <c r="G394" s="1279"/>
      <c r="H394" s="1279"/>
      <c r="I394" s="1279"/>
      <c r="J394" s="1279"/>
      <c r="K394" s="1279"/>
      <c r="L394" s="1279"/>
      <c r="M394" s="1279"/>
      <c r="N394" s="1279"/>
      <c r="O394" s="1279"/>
      <c r="P394" s="1279"/>
      <c r="Q394" s="1279"/>
      <c r="R394" s="1279"/>
      <c r="S394" s="1279"/>
      <c r="T394" s="1279"/>
      <c r="U394" s="1279"/>
    </row>
    <row r="395" spans="2:23" s="4" customFormat="1" x14ac:dyDescent="0.25">
      <c r="C395" s="1562" t="s">
        <v>54</v>
      </c>
      <c r="D395" s="1562"/>
      <c r="E395" s="1562" t="s">
        <v>205</v>
      </c>
      <c r="F395" s="1562"/>
      <c r="G395" s="1562" t="s">
        <v>58</v>
      </c>
      <c r="H395" s="1563" t="s">
        <v>204</v>
      </c>
      <c r="I395" s="1562" t="s">
        <v>55</v>
      </c>
      <c r="J395" s="1562" t="s">
        <v>56</v>
      </c>
      <c r="K395" s="1562" t="s">
        <v>264</v>
      </c>
      <c r="L395" s="1562"/>
      <c r="M395" s="1562"/>
      <c r="N395" s="1562"/>
      <c r="O395" s="1562"/>
      <c r="P395" s="1562"/>
      <c r="Q395" s="1562"/>
      <c r="R395" s="1562"/>
      <c r="S395" s="1562"/>
      <c r="T395" s="1562"/>
      <c r="U395" s="1562"/>
    </row>
    <row r="396" spans="2:23" s="4" customFormat="1" x14ac:dyDescent="0.25">
      <c r="C396" s="1562"/>
      <c r="D396" s="1562"/>
      <c r="E396" s="1562"/>
      <c r="F396" s="1562"/>
      <c r="G396" s="1562"/>
      <c r="H396" s="1563"/>
      <c r="I396" s="1562"/>
      <c r="J396" s="1562"/>
      <c r="K396" s="343">
        <v>0</v>
      </c>
      <c r="L396" s="343">
        <v>1</v>
      </c>
      <c r="M396" s="343">
        <v>2</v>
      </c>
      <c r="N396" s="343">
        <v>3</v>
      </c>
      <c r="O396" s="343">
        <v>4</v>
      </c>
      <c r="P396" s="343">
        <v>5</v>
      </c>
      <c r="Q396" s="343">
        <v>6</v>
      </c>
      <c r="R396" s="343">
        <v>7</v>
      </c>
      <c r="S396" s="343">
        <v>8</v>
      </c>
      <c r="T396" s="343">
        <v>9</v>
      </c>
      <c r="U396" s="343">
        <v>10</v>
      </c>
      <c r="V396" s="5"/>
      <c r="W396" s="5"/>
    </row>
    <row r="397" spans="2:23" s="4" customFormat="1" ht="16.5" customHeight="1" x14ac:dyDescent="0.25">
      <c r="C397" s="1572" t="s">
        <v>260</v>
      </c>
      <c r="D397" s="1572"/>
      <c r="E397" s="1572" t="s">
        <v>213</v>
      </c>
      <c r="F397" s="1572"/>
      <c r="G397" s="1573" t="s">
        <v>601</v>
      </c>
      <c r="H397" s="1573"/>
      <c r="I397" s="1573"/>
      <c r="J397" s="1573"/>
      <c r="K397" s="1573"/>
      <c r="L397" s="1573"/>
      <c r="M397" s="1573"/>
      <c r="N397" s="1573"/>
      <c r="O397" s="1573"/>
      <c r="P397" s="1573"/>
      <c r="Q397" s="344"/>
      <c r="R397" s="344"/>
      <c r="S397" s="344"/>
      <c r="T397" s="344"/>
      <c r="U397" s="344"/>
      <c r="V397" s="5"/>
      <c r="W397" s="5"/>
    </row>
    <row r="398" spans="2:23" s="4" customFormat="1" x14ac:dyDescent="0.25">
      <c r="C398" s="1572"/>
      <c r="D398" s="1572"/>
      <c r="E398" s="1574" t="str">
        <f>+D373</f>
        <v>Construccion de aulas</v>
      </c>
      <c r="F398" s="1574"/>
      <c r="G398" s="345" t="str">
        <f>+G373</f>
        <v>mt2</v>
      </c>
      <c r="H398" s="345">
        <f>+H373</f>
        <v>10000</v>
      </c>
      <c r="I398" s="346">
        <f>+J373</f>
        <v>12500</v>
      </c>
      <c r="J398" s="346">
        <f>+H398*I398</f>
        <v>125000000</v>
      </c>
      <c r="K398" s="347">
        <f>+J398/2</f>
        <v>62500000</v>
      </c>
      <c r="L398" s="347">
        <f>+J398/2</f>
        <v>62500000</v>
      </c>
      <c r="M398" s="347"/>
      <c r="N398" s="347"/>
      <c r="O398" s="347"/>
      <c r="P398" s="347"/>
      <c r="Q398" s="347"/>
      <c r="R398" s="347"/>
      <c r="S398" s="347"/>
      <c r="T398" s="347"/>
      <c r="U398" s="347"/>
      <c r="V398" s="5"/>
      <c r="W398" s="5"/>
    </row>
    <row r="399" spans="2:23" s="4" customFormat="1" x14ac:dyDescent="0.25">
      <c r="C399" s="1572"/>
      <c r="D399" s="1572"/>
      <c r="E399" s="1574" t="str">
        <f>+D374</f>
        <v>Dotacion de equipos de computo</v>
      </c>
      <c r="F399" s="1574"/>
      <c r="G399" s="345" t="str">
        <f t="shared" ref="G399:H399" si="62">+G374</f>
        <v>numero</v>
      </c>
      <c r="H399" s="345">
        <f t="shared" si="62"/>
        <v>100</v>
      </c>
      <c r="I399" s="346">
        <f t="shared" ref="I399:I404" si="63">+J374</f>
        <v>18000</v>
      </c>
      <c r="J399" s="346">
        <f>+H399*I399</f>
        <v>1800000</v>
      </c>
      <c r="K399" s="347"/>
      <c r="L399" s="347">
        <f>+J399</f>
        <v>1800000</v>
      </c>
      <c r="M399" s="347"/>
      <c r="N399" s="347"/>
      <c r="O399" s="347"/>
      <c r="P399" s="347"/>
      <c r="Q399" s="347"/>
      <c r="R399" s="347"/>
      <c r="S399" s="347"/>
      <c r="T399" s="347"/>
      <c r="U399" s="347"/>
      <c r="V399" s="5"/>
      <c r="W399" s="5"/>
    </row>
    <row r="400" spans="2:23" s="4" customFormat="1" x14ac:dyDescent="0.25">
      <c r="C400" s="1572"/>
      <c r="D400" s="1572"/>
      <c r="E400" s="1574" t="str">
        <f t="shared" ref="E400:E404" si="64">+D375</f>
        <v>Compra de tableros</v>
      </c>
      <c r="F400" s="1574"/>
      <c r="G400" s="345" t="str">
        <f t="shared" ref="G400:H400" si="65">+G375</f>
        <v>numero</v>
      </c>
      <c r="H400" s="345">
        <f t="shared" si="65"/>
        <v>40</v>
      </c>
      <c r="I400" s="346">
        <f t="shared" si="63"/>
        <v>2340</v>
      </c>
      <c r="J400" s="346">
        <f t="shared" ref="J400:J404" si="66">+H400*I400</f>
        <v>93600</v>
      </c>
      <c r="K400" s="347"/>
      <c r="L400" s="347">
        <f>+J400</f>
        <v>93600</v>
      </c>
      <c r="M400" s="347"/>
      <c r="N400" s="347"/>
      <c r="O400" s="347"/>
      <c r="P400" s="347"/>
      <c r="Q400" s="347"/>
      <c r="R400" s="347"/>
      <c r="S400" s="347"/>
      <c r="T400" s="347"/>
      <c r="U400" s="347"/>
      <c r="V400" s="5"/>
      <c r="W400" s="5"/>
    </row>
    <row r="401" spans="3:23" s="4" customFormat="1" x14ac:dyDescent="0.25">
      <c r="C401" s="1572"/>
      <c r="D401" s="1572"/>
      <c r="E401" s="1574" t="str">
        <f t="shared" si="64"/>
        <v>Compra de sillas.</v>
      </c>
      <c r="F401" s="1574"/>
      <c r="G401" s="345" t="str">
        <f t="shared" ref="G401:H401" si="67">+G376</f>
        <v>numero</v>
      </c>
      <c r="H401" s="345">
        <f t="shared" si="67"/>
        <v>1000</v>
      </c>
      <c r="I401" s="346">
        <f t="shared" si="63"/>
        <v>1450</v>
      </c>
      <c r="J401" s="346">
        <f t="shared" si="66"/>
        <v>1450000</v>
      </c>
      <c r="K401" s="347">
        <f>+J401/2</f>
        <v>725000</v>
      </c>
      <c r="L401" s="347">
        <f>+J401/2</f>
        <v>725000</v>
      </c>
      <c r="M401" s="347"/>
      <c r="N401" s="347"/>
      <c r="O401" s="347"/>
      <c r="P401" s="347"/>
      <c r="Q401" s="347"/>
      <c r="R401" s="347"/>
      <c r="S401" s="347"/>
      <c r="T401" s="347"/>
      <c r="U401" s="347"/>
      <c r="V401" s="5"/>
      <c r="W401" s="5"/>
    </row>
    <row r="402" spans="3:23" s="4" customFormat="1" x14ac:dyDescent="0.25">
      <c r="C402" s="1572"/>
      <c r="D402" s="1572"/>
      <c r="E402" s="1574" t="str">
        <f t="shared" si="64"/>
        <v>Construccion de escenarios deportivos</v>
      </c>
      <c r="F402" s="1574"/>
      <c r="G402" s="345" t="str">
        <f t="shared" ref="G402:H402" si="68">+G377</f>
        <v>mt2</v>
      </c>
      <c r="H402" s="345">
        <f t="shared" si="68"/>
        <v>1800</v>
      </c>
      <c r="I402" s="346">
        <f t="shared" si="63"/>
        <v>8500</v>
      </c>
      <c r="J402" s="346">
        <f t="shared" si="66"/>
        <v>15300000</v>
      </c>
      <c r="K402" s="347"/>
      <c r="L402" s="347">
        <f>+J402/2</f>
        <v>7650000</v>
      </c>
      <c r="M402" s="347">
        <f>+J402/2</f>
        <v>7650000</v>
      </c>
      <c r="N402" s="347"/>
      <c r="O402" s="347"/>
      <c r="P402" s="347"/>
      <c r="Q402" s="347"/>
      <c r="R402" s="347"/>
      <c r="S402" s="347"/>
      <c r="T402" s="347"/>
      <c r="U402" s="347"/>
      <c r="V402" s="5"/>
      <c r="W402" s="5"/>
    </row>
    <row r="403" spans="3:23" s="4" customFormat="1" x14ac:dyDescent="0.25">
      <c r="C403" s="1572"/>
      <c r="D403" s="1572"/>
      <c r="E403" s="1574" t="str">
        <f t="shared" si="64"/>
        <v>Reposicion de equipos computo</v>
      </c>
      <c r="F403" s="1574"/>
      <c r="G403" s="345" t="str">
        <f t="shared" ref="G403:H403" si="69">+G378</f>
        <v>numero</v>
      </c>
      <c r="H403" s="345">
        <f t="shared" si="69"/>
        <v>50</v>
      </c>
      <c r="I403" s="346">
        <f t="shared" si="63"/>
        <v>18000</v>
      </c>
      <c r="J403" s="346">
        <f t="shared" si="66"/>
        <v>900000</v>
      </c>
      <c r="K403" s="347"/>
      <c r="L403" s="347"/>
      <c r="M403" s="347"/>
      <c r="N403" s="347"/>
      <c r="O403" s="347"/>
      <c r="P403" s="347">
        <f>+J403</f>
        <v>900000</v>
      </c>
      <c r="Q403" s="347"/>
      <c r="R403" s="347"/>
      <c r="S403" s="347"/>
      <c r="T403" s="347"/>
      <c r="U403" s="347"/>
      <c r="V403" s="5"/>
      <c r="W403" s="5"/>
    </row>
    <row r="404" spans="3:23" s="4" customFormat="1" x14ac:dyDescent="0.25">
      <c r="C404" s="1572"/>
      <c r="D404" s="1572"/>
      <c r="E404" s="1574" t="str">
        <f t="shared" si="64"/>
        <v>Otra dotacion.</v>
      </c>
      <c r="F404" s="1574"/>
      <c r="G404" s="345" t="str">
        <f t="shared" ref="G404:H404" si="70">+G379</f>
        <v>numero</v>
      </c>
      <c r="H404" s="345">
        <f t="shared" si="70"/>
        <v>10</v>
      </c>
      <c r="I404" s="346">
        <f t="shared" si="63"/>
        <v>8000</v>
      </c>
      <c r="J404" s="346">
        <f t="shared" si="66"/>
        <v>80000</v>
      </c>
      <c r="K404" s="347">
        <f>+I404/2</f>
        <v>4000</v>
      </c>
      <c r="L404" s="347">
        <f>+I404/2</f>
        <v>4000</v>
      </c>
      <c r="M404" s="347"/>
      <c r="N404" s="347"/>
      <c r="O404" s="347"/>
      <c r="P404" s="347"/>
      <c r="Q404" s="347"/>
      <c r="R404" s="347"/>
      <c r="S404" s="347"/>
      <c r="T404" s="347"/>
      <c r="U404" s="347"/>
      <c r="V404" s="5"/>
      <c r="W404" s="5"/>
    </row>
    <row r="405" spans="3:23" s="4" customFormat="1" ht="16.5" customHeight="1" x14ac:dyDescent="0.25">
      <c r="C405" s="1572"/>
      <c r="D405" s="1572"/>
      <c r="E405" s="1572" t="s">
        <v>506</v>
      </c>
      <c r="F405" s="1572"/>
      <c r="G405" s="1572"/>
      <c r="H405" s="1572"/>
      <c r="I405" s="1572"/>
      <c r="J405" s="346">
        <f>SUM(J398:J404)</f>
        <v>144623600</v>
      </c>
      <c r="K405" s="346">
        <f>SUM(K398:K404)</f>
        <v>63229000</v>
      </c>
      <c r="L405" s="346">
        <f t="shared" ref="L405:U405" si="71">SUM(L398:L404)</f>
        <v>72772600</v>
      </c>
      <c r="M405" s="346">
        <f t="shared" si="71"/>
        <v>7650000</v>
      </c>
      <c r="N405" s="346">
        <f t="shared" si="71"/>
        <v>0</v>
      </c>
      <c r="O405" s="346">
        <f t="shared" si="71"/>
        <v>0</v>
      </c>
      <c r="P405" s="346">
        <f t="shared" si="71"/>
        <v>900000</v>
      </c>
      <c r="Q405" s="346">
        <f t="shared" si="71"/>
        <v>0</v>
      </c>
      <c r="R405" s="346">
        <f t="shared" si="71"/>
        <v>0</v>
      </c>
      <c r="S405" s="346">
        <f t="shared" si="71"/>
        <v>0</v>
      </c>
      <c r="T405" s="346">
        <f t="shared" si="71"/>
        <v>0</v>
      </c>
      <c r="U405" s="346">
        <f t="shared" si="71"/>
        <v>0</v>
      </c>
      <c r="V405" s="5"/>
      <c r="W405" s="5"/>
    </row>
    <row r="406" spans="3:23" s="4" customFormat="1" ht="16.5" customHeight="1" x14ac:dyDescent="0.25">
      <c r="C406" s="1572"/>
      <c r="D406" s="1572"/>
      <c r="E406" s="1572" t="s">
        <v>214</v>
      </c>
      <c r="F406" s="1572"/>
      <c r="G406" s="1573" t="s">
        <v>602</v>
      </c>
      <c r="H406" s="1573"/>
      <c r="I406" s="1573"/>
      <c r="J406" s="1573"/>
      <c r="K406" s="1573"/>
      <c r="L406" s="1573"/>
      <c r="M406" s="1573"/>
      <c r="N406" s="1573"/>
      <c r="O406" s="1573"/>
      <c r="P406" s="1573"/>
      <c r="Q406" s="1573"/>
      <c r="R406" s="1573"/>
      <c r="S406" s="1573"/>
      <c r="T406" s="1573"/>
      <c r="U406" s="1573"/>
      <c r="V406" s="5"/>
      <c r="W406" s="5"/>
    </row>
    <row r="407" spans="3:23" s="4" customFormat="1" x14ac:dyDescent="0.25">
      <c r="C407" s="1572"/>
      <c r="D407" s="1572"/>
      <c r="E407" s="1574" t="str">
        <f>+D382</f>
        <v>alfabetizadores</v>
      </c>
      <c r="F407" s="1574"/>
      <c r="G407" s="345" t="str">
        <f>+G382</f>
        <v>numero</v>
      </c>
      <c r="H407" s="345">
        <f>+H382</f>
        <v>10</v>
      </c>
      <c r="I407" s="348">
        <f>+J382</f>
        <v>26500</v>
      </c>
      <c r="J407" s="346">
        <f t="shared" ref="J407:J408" si="72">+H407*I407</f>
        <v>265000</v>
      </c>
      <c r="K407" s="347">
        <f>+J407/2</f>
        <v>132500</v>
      </c>
      <c r="L407" s="347">
        <f>+J407/2</f>
        <v>132500</v>
      </c>
      <c r="M407" s="347"/>
      <c r="N407" s="347"/>
      <c r="O407" s="347"/>
      <c r="P407" s="347"/>
      <c r="Q407" s="347"/>
      <c r="R407" s="347"/>
      <c r="S407" s="347"/>
      <c r="T407" s="347"/>
      <c r="U407" s="347"/>
      <c r="V407" s="5"/>
      <c r="W407" s="5"/>
    </row>
    <row r="408" spans="3:23" s="4" customFormat="1" x14ac:dyDescent="0.25">
      <c r="C408" s="1572"/>
      <c r="D408" s="1572"/>
      <c r="E408" s="1574" t="str">
        <f t="shared" ref="E408:E409" si="73">+D383</f>
        <v>Desarrollo logistico Alquiler de espacios.</v>
      </c>
      <c r="F408" s="1574"/>
      <c r="G408" s="345" t="str">
        <f t="shared" ref="G408:H408" si="74">+G383</f>
        <v>numero</v>
      </c>
      <c r="H408" s="345">
        <f t="shared" si="74"/>
        <v>100</v>
      </c>
      <c r="I408" s="348">
        <f t="shared" ref="I408:I409" si="75">+J383</f>
        <v>6500</v>
      </c>
      <c r="J408" s="346">
        <f t="shared" si="72"/>
        <v>650000</v>
      </c>
      <c r="K408" s="347">
        <f>+J408/2</f>
        <v>325000</v>
      </c>
      <c r="L408" s="347">
        <f>+J408/2</f>
        <v>325000</v>
      </c>
      <c r="M408" s="347"/>
      <c r="N408" s="347"/>
      <c r="O408" s="347"/>
      <c r="P408" s="347"/>
      <c r="Q408" s="347"/>
      <c r="R408" s="347"/>
      <c r="S408" s="347"/>
      <c r="T408" s="347"/>
      <c r="U408" s="347"/>
      <c r="V408" s="5"/>
      <c r="W408" s="5"/>
    </row>
    <row r="409" spans="3:23" s="4" customFormat="1" x14ac:dyDescent="0.25">
      <c r="C409" s="1572"/>
      <c r="D409" s="1572"/>
      <c r="E409" s="1574" t="str">
        <f t="shared" si="73"/>
        <v>Convocatoria masiva.</v>
      </c>
      <c r="F409" s="1574"/>
      <c r="G409" s="345" t="str">
        <f t="shared" ref="G409:H409" si="76">+G384</f>
        <v>numero</v>
      </c>
      <c r="H409" s="345">
        <f t="shared" si="76"/>
        <v>1</v>
      </c>
      <c r="I409" s="348">
        <f t="shared" si="75"/>
        <v>45000</v>
      </c>
      <c r="J409" s="346">
        <f>+H409*I409</f>
        <v>45000</v>
      </c>
      <c r="K409" s="347">
        <f>+J409/2</f>
        <v>22500</v>
      </c>
      <c r="L409" s="347">
        <f>+J409/2</f>
        <v>22500</v>
      </c>
      <c r="M409" s="347"/>
      <c r="N409" s="347"/>
      <c r="O409" s="347"/>
      <c r="P409" s="347"/>
      <c r="Q409" s="347"/>
      <c r="R409" s="347"/>
      <c r="S409" s="347"/>
      <c r="T409" s="347"/>
      <c r="U409" s="347"/>
      <c r="V409" s="5"/>
      <c r="W409" s="5"/>
    </row>
    <row r="410" spans="3:23" s="4" customFormat="1" x14ac:dyDescent="0.25">
      <c r="C410" s="1572"/>
      <c r="D410" s="1572"/>
      <c r="E410" s="1572" t="s">
        <v>577</v>
      </c>
      <c r="F410" s="1572"/>
      <c r="G410" s="1572"/>
      <c r="H410" s="1572"/>
      <c r="I410" s="1572"/>
      <c r="J410" s="346">
        <f>SUM(J407:J409)</f>
        <v>960000</v>
      </c>
      <c r="K410" s="346">
        <f>SUM(K407:K409)</f>
        <v>480000</v>
      </c>
      <c r="L410" s="346">
        <f t="shared" ref="L410:U410" si="77">SUM(L407:L409)</f>
        <v>480000</v>
      </c>
      <c r="M410" s="346">
        <f t="shared" si="77"/>
        <v>0</v>
      </c>
      <c r="N410" s="346">
        <f t="shared" si="77"/>
        <v>0</v>
      </c>
      <c r="O410" s="346">
        <f t="shared" si="77"/>
        <v>0</v>
      </c>
      <c r="P410" s="346">
        <f t="shared" si="77"/>
        <v>0</v>
      </c>
      <c r="Q410" s="346">
        <f t="shared" si="77"/>
        <v>0</v>
      </c>
      <c r="R410" s="346">
        <f t="shared" si="77"/>
        <v>0</v>
      </c>
      <c r="S410" s="346">
        <f t="shared" si="77"/>
        <v>0</v>
      </c>
      <c r="T410" s="346">
        <f t="shared" si="77"/>
        <v>0</v>
      </c>
      <c r="U410" s="346">
        <f t="shared" si="77"/>
        <v>0</v>
      </c>
      <c r="V410" s="5"/>
      <c r="W410" s="5"/>
    </row>
    <row r="411" spans="3:23" s="4" customFormat="1" x14ac:dyDescent="0.25">
      <c r="C411" s="1575" t="s">
        <v>261</v>
      </c>
      <c r="D411" s="1575"/>
      <c r="E411" s="1575"/>
      <c r="F411" s="1575"/>
      <c r="G411" s="1575"/>
      <c r="H411" s="1575"/>
      <c r="I411" s="1575"/>
      <c r="J411" s="349">
        <f>+J410+J405</f>
        <v>145583600</v>
      </c>
      <c r="K411" s="349">
        <f t="shared" ref="K411:U411" si="78">+K410+K405</f>
        <v>63709000</v>
      </c>
      <c r="L411" s="349">
        <f t="shared" si="78"/>
        <v>73252600</v>
      </c>
      <c r="M411" s="349">
        <f t="shared" si="78"/>
        <v>7650000</v>
      </c>
      <c r="N411" s="349">
        <f t="shared" si="78"/>
        <v>0</v>
      </c>
      <c r="O411" s="349">
        <f t="shared" si="78"/>
        <v>0</v>
      </c>
      <c r="P411" s="349">
        <f t="shared" si="78"/>
        <v>900000</v>
      </c>
      <c r="Q411" s="349">
        <f t="shared" si="78"/>
        <v>0</v>
      </c>
      <c r="R411" s="349">
        <f t="shared" si="78"/>
        <v>0</v>
      </c>
      <c r="S411" s="349">
        <f t="shared" si="78"/>
        <v>0</v>
      </c>
      <c r="T411" s="349">
        <f t="shared" si="78"/>
        <v>0</v>
      </c>
      <c r="U411" s="349">
        <f t="shared" si="78"/>
        <v>0</v>
      </c>
      <c r="V411" s="5"/>
      <c r="W411" s="5"/>
    </row>
    <row r="412" spans="3:23" s="4" customFormat="1" x14ac:dyDescent="0.25">
      <c r="C412" s="1572" t="s">
        <v>59</v>
      </c>
      <c r="D412" s="1572"/>
      <c r="E412" s="1572" t="s">
        <v>578</v>
      </c>
      <c r="F412" s="1572"/>
      <c r="G412" s="350" t="s">
        <v>579</v>
      </c>
      <c r="H412" s="350">
        <v>10000</v>
      </c>
      <c r="I412" s="347">
        <v>567</v>
      </c>
      <c r="J412" s="346">
        <f>+H412*I412</f>
        <v>5670000</v>
      </c>
      <c r="K412" s="347"/>
      <c r="L412" s="347"/>
      <c r="M412" s="347"/>
      <c r="N412" s="347"/>
      <c r="O412" s="347">
        <f>+$J$73/7</f>
        <v>810000</v>
      </c>
      <c r="P412" s="347">
        <f t="shared" ref="P412:U412" si="79">+$J$73/7</f>
        <v>810000</v>
      </c>
      <c r="Q412" s="347">
        <f t="shared" si="79"/>
        <v>810000</v>
      </c>
      <c r="R412" s="347">
        <f t="shared" si="79"/>
        <v>810000</v>
      </c>
      <c r="S412" s="347">
        <f t="shared" si="79"/>
        <v>810000</v>
      </c>
      <c r="T412" s="347">
        <f t="shared" si="79"/>
        <v>810000</v>
      </c>
      <c r="U412" s="347">
        <f t="shared" si="79"/>
        <v>810000</v>
      </c>
      <c r="V412" s="5"/>
      <c r="W412" s="5"/>
    </row>
    <row r="413" spans="3:23" s="4" customFormat="1" x14ac:dyDescent="0.25">
      <c r="C413" s="1572"/>
      <c r="D413" s="1572"/>
      <c r="E413" s="1572" t="s">
        <v>580</v>
      </c>
      <c r="F413" s="1572"/>
      <c r="G413" s="350" t="s">
        <v>581</v>
      </c>
      <c r="H413" s="350">
        <v>20</v>
      </c>
      <c r="I413" s="347">
        <f>220000*8</f>
        <v>1760000</v>
      </c>
      <c r="J413" s="346">
        <f>+H413*I413</f>
        <v>35200000</v>
      </c>
      <c r="K413" s="347"/>
      <c r="L413" s="347"/>
      <c r="M413" s="347"/>
      <c r="N413" s="347">
        <f>+J413/8</f>
        <v>4400000</v>
      </c>
      <c r="O413" s="347">
        <f>+N413</f>
        <v>4400000</v>
      </c>
      <c r="P413" s="347">
        <f t="shared" ref="P413" si="80">+O413</f>
        <v>4400000</v>
      </c>
      <c r="Q413" s="347">
        <f t="shared" ref="Q413" si="81">+P413</f>
        <v>4400000</v>
      </c>
      <c r="R413" s="347">
        <f t="shared" ref="R413" si="82">+Q413</f>
        <v>4400000</v>
      </c>
      <c r="S413" s="347">
        <f t="shared" ref="S413" si="83">+R413</f>
        <v>4400000</v>
      </c>
      <c r="T413" s="347">
        <f t="shared" ref="T413" si="84">+S413</f>
        <v>4400000</v>
      </c>
      <c r="U413" s="347">
        <f t="shared" ref="U413" si="85">+T413</f>
        <v>4400000</v>
      </c>
      <c r="V413" s="5"/>
      <c r="W413" s="5"/>
    </row>
    <row r="414" spans="3:23" s="4" customFormat="1" x14ac:dyDescent="0.25">
      <c r="C414" s="1572"/>
      <c r="D414" s="1572"/>
      <c r="E414" s="1575" t="s">
        <v>218</v>
      </c>
      <c r="F414" s="1575"/>
      <c r="G414" s="1575"/>
      <c r="H414" s="1575"/>
      <c r="I414" s="1575"/>
      <c r="J414" s="349">
        <f>SUM(J412:J413)</f>
        <v>40870000</v>
      </c>
      <c r="K414" s="349">
        <f t="shared" ref="K414:T414" si="86">SUM(K412:K413)</f>
        <v>0</v>
      </c>
      <c r="L414" s="349">
        <f t="shared" si="86"/>
        <v>0</v>
      </c>
      <c r="M414" s="349">
        <f t="shared" si="86"/>
        <v>0</v>
      </c>
      <c r="N414" s="349">
        <f t="shared" si="86"/>
        <v>4400000</v>
      </c>
      <c r="O414" s="349">
        <f t="shared" si="86"/>
        <v>5210000</v>
      </c>
      <c r="P414" s="349">
        <f t="shared" si="86"/>
        <v>5210000</v>
      </c>
      <c r="Q414" s="349">
        <f t="shared" si="86"/>
        <v>5210000</v>
      </c>
      <c r="R414" s="349">
        <f t="shared" si="86"/>
        <v>5210000</v>
      </c>
      <c r="S414" s="349">
        <f t="shared" si="86"/>
        <v>5210000</v>
      </c>
      <c r="T414" s="349">
        <f t="shared" si="86"/>
        <v>5210000</v>
      </c>
      <c r="U414" s="349">
        <f>SUM(U412:U413)</f>
        <v>5210000</v>
      </c>
      <c r="V414" s="5"/>
      <c r="W414" s="5"/>
    </row>
    <row r="415" spans="3:23" s="4" customFormat="1" x14ac:dyDescent="0.25">
      <c r="C415" s="1576" t="s">
        <v>63</v>
      </c>
      <c r="D415" s="1576"/>
      <c r="E415" s="1576"/>
      <c r="F415" s="1576"/>
      <c r="G415" s="1576"/>
      <c r="H415" s="1576"/>
      <c r="I415" s="1576"/>
      <c r="J415" s="349">
        <f>+J414+J411</f>
        <v>186453600</v>
      </c>
      <c r="K415" s="351">
        <f>+K414+K411</f>
        <v>63709000</v>
      </c>
      <c r="L415" s="351">
        <f t="shared" ref="L415:T415" si="87">+L414+L411</f>
        <v>73252600</v>
      </c>
      <c r="M415" s="351">
        <f t="shared" si="87"/>
        <v>7650000</v>
      </c>
      <c r="N415" s="351">
        <f t="shared" si="87"/>
        <v>4400000</v>
      </c>
      <c r="O415" s="351">
        <f t="shared" si="87"/>
        <v>5210000</v>
      </c>
      <c r="P415" s="351">
        <f t="shared" si="87"/>
        <v>6110000</v>
      </c>
      <c r="Q415" s="351">
        <f t="shared" si="87"/>
        <v>5210000</v>
      </c>
      <c r="R415" s="351">
        <f t="shared" si="87"/>
        <v>5210000</v>
      </c>
      <c r="S415" s="351">
        <f t="shared" si="87"/>
        <v>5210000</v>
      </c>
      <c r="T415" s="351">
        <f t="shared" si="87"/>
        <v>5210000</v>
      </c>
      <c r="U415" s="351">
        <f>+U414+U411</f>
        <v>5210000</v>
      </c>
      <c r="V415" s="5"/>
      <c r="W415" s="5"/>
    </row>
    <row r="416" spans="3:23" s="4" customFormat="1" x14ac:dyDescent="0.25">
      <c r="C416" s="112"/>
      <c r="D416" s="112"/>
      <c r="E416" s="112"/>
      <c r="F416" s="112"/>
      <c r="G416" s="183"/>
      <c r="H416" s="52"/>
      <c r="I416" s="52"/>
      <c r="J416" s="94"/>
      <c r="K416" s="94"/>
      <c r="L416" s="94"/>
      <c r="M416" s="94"/>
      <c r="N416" s="94"/>
      <c r="O416" s="94"/>
      <c r="P416" s="94"/>
      <c r="Q416" s="94"/>
      <c r="R416" s="94"/>
      <c r="S416" s="94"/>
      <c r="T416" s="94"/>
      <c r="U416" s="94"/>
      <c r="V416" s="5"/>
      <c r="W416" s="5"/>
    </row>
    <row r="417" spans="3:20" s="4" customFormat="1" x14ac:dyDescent="0.25">
      <c r="C417" s="11"/>
    </row>
    <row r="418" spans="3:20" s="4" customFormat="1" ht="18" x14ac:dyDescent="0.25">
      <c r="C418" s="1568" t="s">
        <v>609</v>
      </c>
      <c r="D418" s="1568"/>
      <c r="E418" s="1568"/>
      <c r="F418" s="1568"/>
      <c r="G418" s="1568"/>
      <c r="H418" s="1568"/>
      <c r="I418" s="1568"/>
      <c r="J418" s="1568"/>
      <c r="K418" s="1568"/>
      <c r="L418" s="1568"/>
      <c r="M418" s="1568"/>
      <c r="N418" s="1568"/>
      <c r="O418" s="1568"/>
      <c r="P418" s="1568"/>
      <c r="Q418" s="1110"/>
      <c r="R418" s="1110"/>
    </row>
    <row r="419" spans="3:20" s="4" customFormat="1" ht="18" x14ac:dyDescent="0.25">
      <c r="C419" s="182"/>
      <c r="D419" s="182"/>
      <c r="E419" s="182"/>
      <c r="F419" s="182"/>
      <c r="G419" s="182"/>
      <c r="H419" s="182"/>
      <c r="I419" s="182"/>
      <c r="J419" s="182"/>
      <c r="K419" s="182"/>
      <c r="L419" s="6"/>
      <c r="M419" s="6"/>
      <c r="N419" s="6"/>
      <c r="O419" s="6"/>
      <c r="P419" s="6"/>
      <c r="Q419" s="182"/>
      <c r="R419" s="182"/>
    </row>
    <row r="420" spans="3:20" s="4" customFormat="1" ht="18" x14ac:dyDescent="0.25">
      <c r="C420" s="58"/>
      <c r="D420" s="182"/>
      <c r="E420" s="182"/>
      <c r="F420" s="182"/>
      <c r="G420" s="182"/>
      <c r="H420" s="182"/>
      <c r="I420" s="182"/>
      <c r="J420" s="182"/>
      <c r="K420" s="182"/>
      <c r="L420" s="6"/>
      <c r="M420" s="6"/>
      <c r="N420" s="6"/>
      <c r="O420" s="6"/>
      <c r="P420" s="6"/>
      <c r="Q420" s="182"/>
      <c r="R420" s="182"/>
    </row>
    <row r="421" spans="3:20" s="4" customFormat="1" ht="16.5" thickBot="1" x14ac:dyDescent="0.3">
      <c r="C421" s="62"/>
    </row>
    <row r="422" spans="3:20" s="4" customFormat="1" ht="17.25" thickTop="1" x14ac:dyDescent="0.25">
      <c r="C422" s="1279" t="s">
        <v>66</v>
      </c>
      <c r="D422" s="1279"/>
      <c r="E422" s="1279"/>
      <c r="F422" s="1279"/>
      <c r="G422" s="1279"/>
      <c r="H422" s="1279"/>
      <c r="I422" s="1279"/>
      <c r="J422" s="1279"/>
      <c r="K422" s="1279"/>
      <c r="L422" s="1279"/>
      <c r="M422" s="1279"/>
      <c r="N422" s="1279"/>
      <c r="O422" s="1279"/>
      <c r="P422" s="1279"/>
    </row>
    <row r="423" spans="3:20" s="4" customFormat="1" ht="16.5" x14ac:dyDescent="0.25">
      <c r="C423" s="339"/>
      <c r="D423" s="339"/>
      <c r="E423" s="339"/>
      <c r="F423" s="339"/>
      <c r="G423" s="339"/>
      <c r="H423" s="339"/>
      <c r="I423" s="339"/>
      <c r="J423" s="339"/>
      <c r="K423" s="339"/>
      <c r="L423" s="339"/>
      <c r="M423" s="339"/>
      <c r="N423" s="339"/>
      <c r="O423" s="339"/>
      <c r="P423" s="339"/>
    </row>
    <row r="424" spans="3:20" s="4" customFormat="1" ht="16.5" x14ac:dyDescent="0.25">
      <c r="C424" s="1341" t="s">
        <v>173</v>
      </c>
      <c r="D424" s="1341"/>
      <c r="E424" s="1341"/>
      <c r="F424" s="1527">
        <v>0.12</v>
      </c>
      <c r="G424" s="1341"/>
      <c r="H424" s="339"/>
      <c r="I424" s="339"/>
      <c r="J424" s="339"/>
      <c r="K424" s="339"/>
      <c r="L424" s="339"/>
      <c r="M424" s="339"/>
      <c r="N424" s="339"/>
      <c r="O424" s="339"/>
      <c r="P424" s="339"/>
    </row>
    <row r="425" spans="3:20" s="4" customFormat="1" ht="16.5" x14ac:dyDescent="0.25">
      <c r="C425" s="1341" t="s">
        <v>178</v>
      </c>
      <c r="D425" s="1341"/>
      <c r="E425" s="1341"/>
      <c r="F425" s="1529" t="s">
        <v>582</v>
      </c>
      <c r="G425" s="1529"/>
      <c r="H425" s="339"/>
      <c r="I425" s="339"/>
      <c r="J425" s="339"/>
      <c r="K425" s="339"/>
      <c r="L425" s="339"/>
      <c r="M425" s="339"/>
      <c r="N425" s="339"/>
      <c r="O425" s="339"/>
      <c r="P425" s="339"/>
    </row>
    <row r="426" spans="3:20" s="4" customFormat="1" ht="16.5" x14ac:dyDescent="0.25">
      <c r="C426" s="1341" t="s">
        <v>216</v>
      </c>
      <c r="D426" s="1341"/>
      <c r="E426" s="1341"/>
      <c r="F426" s="1529">
        <v>10</v>
      </c>
      <c r="G426" s="1529"/>
      <c r="H426" s="339"/>
      <c r="I426" s="339"/>
      <c r="J426" s="339"/>
      <c r="K426" s="339"/>
      <c r="L426" s="339"/>
      <c r="M426" s="339"/>
      <c r="N426" s="339"/>
      <c r="O426" s="339"/>
      <c r="P426" s="339"/>
    </row>
    <row r="427" spans="3:20" s="4" customFormat="1" ht="16.5" x14ac:dyDescent="0.25">
      <c r="C427" s="1530" t="s">
        <v>64</v>
      </c>
      <c r="D427" s="1530"/>
      <c r="E427" s="1530"/>
      <c r="F427" s="1446" t="s">
        <v>57</v>
      </c>
      <c r="G427" s="1446"/>
      <c r="H427" s="1446"/>
      <c r="I427" s="1446"/>
      <c r="J427" s="1446"/>
      <c r="K427" s="1446"/>
      <c r="L427" s="1446"/>
      <c r="M427" s="1446"/>
      <c r="N427" s="1446"/>
      <c r="O427" s="1446"/>
      <c r="P427" s="1446"/>
      <c r="T427" s="73">
        <v>0.08</v>
      </c>
    </row>
    <row r="428" spans="3:20" s="4" customFormat="1" ht="16.5" x14ac:dyDescent="0.25">
      <c r="C428" s="1530"/>
      <c r="D428" s="1530"/>
      <c r="E428" s="1530"/>
      <c r="F428" s="352">
        <v>0</v>
      </c>
      <c r="G428" s="352">
        <v>1</v>
      </c>
      <c r="H428" s="352">
        <v>2</v>
      </c>
      <c r="I428" s="352">
        <v>3</v>
      </c>
      <c r="J428" s="352">
        <v>4</v>
      </c>
      <c r="K428" s="352">
        <v>5</v>
      </c>
      <c r="L428" s="352">
        <v>6</v>
      </c>
      <c r="M428" s="352">
        <v>7</v>
      </c>
      <c r="N428" s="352">
        <v>8</v>
      </c>
      <c r="O428" s="352">
        <v>9</v>
      </c>
      <c r="P428" s="352">
        <v>10</v>
      </c>
      <c r="T428" s="73">
        <v>0.15</v>
      </c>
    </row>
    <row r="429" spans="3:20" s="4" customFormat="1" x14ac:dyDescent="0.25">
      <c r="C429" s="1528" t="s">
        <v>63</v>
      </c>
      <c r="D429" s="1528"/>
      <c r="E429" s="1528"/>
      <c r="F429" s="371">
        <f>+K415-K410</f>
        <v>63229000</v>
      </c>
      <c r="G429" s="371">
        <f t="shared" ref="G429" si="88">+L415-L410</f>
        <v>72772600</v>
      </c>
      <c r="H429" s="371">
        <f t="shared" ref="H429" si="89">+M415-M410</f>
        <v>7650000</v>
      </c>
      <c r="I429" s="371">
        <f t="shared" ref="I429" si="90">+N415-N410</f>
        <v>4400000</v>
      </c>
      <c r="J429" s="371">
        <f t="shared" ref="J429" si="91">+O415-O410</f>
        <v>5210000</v>
      </c>
      <c r="K429" s="371">
        <f t="shared" ref="K429" si="92">+P415-P410</f>
        <v>6110000</v>
      </c>
      <c r="L429" s="371">
        <f t="shared" ref="L429" si="93">+Q415-Q410</f>
        <v>5210000</v>
      </c>
      <c r="M429" s="371">
        <f t="shared" ref="M429" si="94">+R415-R410</f>
        <v>5210000</v>
      </c>
      <c r="N429" s="371">
        <f t="shared" ref="N429" si="95">+S415-S410</f>
        <v>5210000</v>
      </c>
      <c r="O429" s="371">
        <f t="shared" ref="O429" si="96">+T415-T410</f>
        <v>5210000</v>
      </c>
      <c r="P429" s="371">
        <f t="shared" ref="P429" si="97">+U415-U410</f>
        <v>5210000</v>
      </c>
    </row>
    <row r="430" spans="3:20" s="4" customFormat="1" ht="48.75" customHeight="1" x14ac:dyDescent="0.25">
      <c r="C430" s="1528" t="s">
        <v>177</v>
      </c>
      <c r="D430" s="1528"/>
      <c r="E430" s="1528"/>
      <c r="F430" s="372"/>
      <c r="G430" s="372">
        <v>500</v>
      </c>
      <c r="H430" s="372">
        <v>500</v>
      </c>
      <c r="I430" s="372">
        <v>1000</v>
      </c>
      <c r="J430" s="372">
        <v>1000</v>
      </c>
      <c r="K430" s="372">
        <v>1000</v>
      </c>
      <c r="L430" s="372">
        <v>1000</v>
      </c>
      <c r="M430" s="372">
        <v>1000</v>
      </c>
      <c r="N430" s="372">
        <v>1000</v>
      </c>
      <c r="O430" s="372">
        <v>1000</v>
      </c>
      <c r="P430" s="372">
        <v>1000</v>
      </c>
    </row>
    <row r="431" spans="3:20" s="4" customFormat="1" x14ac:dyDescent="0.25">
      <c r="C431" s="1528" t="s">
        <v>179</v>
      </c>
      <c r="D431" s="1528"/>
      <c r="E431" s="1528"/>
      <c r="F431" s="371">
        <f>NPV(F424,G429:P429)+F429</f>
        <v>154869707.20866296</v>
      </c>
      <c r="G431" s="371"/>
      <c r="H431" s="371"/>
      <c r="I431" s="371"/>
      <c r="J431" s="371"/>
      <c r="K431" s="371"/>
      <c r="L431" s="371"/>
      <c r="M431" s="371"/>
      <c r="N431" s="371"/>
      <c r="O431" s="371"/>
      <c r="P431" s="371"/>
    </row>
    <row r="432" spans="3:20" ht="18" customHeight="1" x14ac:dyDescent="0.25">
      <c r="C432" s="1346" t="s">
        <v>65</v>
      </c>
      <c r="D432" s="1346"/>
      <c r="E432" s="1346"/>
      <c r="F432" s="371">
        <f>F431*((1+F424)^F426*F424)/((1+F424)^F426-1)</f>
        <v>27409485.684004989</v>
      </c>
      <c r="G432" s="373"/>
      <c r="H432" s="373"/>
      <c r="I432" s="373"/>
      <c r="J432" s="373"/>
      <c r="K432" s="373"/>
      <c r="L432" s="373"/>
      <c r="M432" s="371"/>
      <c r="N432" s="371"/>
      <c r="O432" s="371"/>
      <c r="P432" s="371"/>
    </row>
    <row r="433" spans="3:16" x14ac:dyDescent="0.25">
      <c r="C433" s="1346" t="s">
        <v>144</v>
      </c>
      <c r="D433" s="1346"/>
      <c r="E433" s="1346"/>
      <c r="F433" s="374">
        <f>AVERAGE(F430:P430)</f>
        <v>900</v>
      </c>
      <c r="G433" s="374"/>
      <c r="H433" s="374"/>
      <c r="I433" s="374"/>
      <c r="J433" s="374"/>
      <c r="K433" s="374"/>
      <c r="L433" s="374"/>
      <c r="M433" s="374"/>
      <c r="N433" s="374"/>
      <c r="O433" s="374"/>
      <c r="P433" s="374"/>
    </row>
    <row r="434" spans="3:16" x14ac:dyDescent="0.25">
      <c r="C434" s="1346" t="s">
        <v>145</v>
      </c>
      <c r="D434" s="1346"/>
      <c r="E434" s="1346"/>
      <c r="F434" s="371">
        <f>+F432/F433</f>
        <v>30454.984093338877</v>
      </c>
      <c r="G434" s="373"/>
      <c r="H434" s="373"/>
      <c r="I434" s="373"/>
      <c r="J434" s="373"/>
      <c r="K434" s="373"/>
      <c r="L434" s="373"/>
      <c r="M434" s="371"/>
      <c r="N434" s="371"/>
      <c r="O434" s="371"/>
      <c r="P434" s="371"/>
    </row>
    <row r="435" spans="3:16" s="4" customFormat="1" x14ac:dyDescent="0.25"/>
    <row r="436" spans="3:16" s="4" customFormat="1" x14ac:dyDescent="0.25">
      <c r="C436" s="44"/>
    </row>
    <row r="437" spans="3:16" ht="23.25" x14ac:dyDescent="0.35">
      <c r="C437" s="1578" t="s">
        <v>610</v>
      </c>
      <c r="D437" s="1578"/>
      <c r="E437" s="1578"/>
      <c r="F437" s="1578"/>
      <c r="G437" s="1578"/>
      <c r="H437" s="1578"/>
      <c r="I437" s="1578"/>
      <c r="J437" s="1578"/>
      <c r="K437" s="1578"/>
      <c r="L437" s="1578"/>
      <c r="M437" s="139"/>
    </row>
    <row r="438" spans="3:16" ht="24" thickBot="1" x14ac:dyDescent="0.4">
      <c r="D438" s="137"/>
      <c r="E438" s="137"/>
      <c r="F438" s="137"/>
      <c r="G438" s="137"/>
      <c r="H438" s="137"/>
      <c r="I438" s="137"/>
      <c r="J438" s="137"/>
      <c r="K438" s="137"/>
      <c r="L438" s="137"/>
      <c r="M438" s="137"/>
    </row>
    <row r="439" spans="3:16" ht="24.75" thickTop="1" thickBot="1" x14ac:dyDescent="0.4">
      <c r="D439" s="1472" t="s">
        <v>225</v>
      </c>
      <c r="E439" s="1473"/>
      <c r="F439" s="1473"/>
      <c r="G439" s="1473"/>
      <c r="H439" s="1474"/>
      <c r="I439" s="1475">
        <v>5</v>
      </c>
      <c r="J439" s="1476"/>
      <c r="K439" s="137"/>
      <c r="L439" s="137"/>
      <c r="M439" s="137"/>
    </row>
    <row r="440" spans="3:16" ht="19.5" thickTop="1" x14ac:dyDescent="0.3">
      <c r="D440" s="77"/>
    </row>
    <row r="441" spans="3:16" ht="16.5" x14ac:dyDescent="0.25">
      <c r="D441" s="1442" t="s">
        <v>223</v>
      </c>
      <c r="E441" s="1443"/>
      <c r="F441" s="1443"/>
      <c r="G441" s="1443"/>
      <c r="H441" s="1443"/>
      <c r="I441" s="1443"/>
      <c r="J441" s="1443"/>
      <c r="K441" s="1443"/>
      <c r="L441" s="1443"/>
      <c r="M441" s="1443"/>
    </row>
    <row r="442" spans="3:16" x14ac:dyDescent="0.25">
      <c r="C442" s="4"/>
      <c r="D442" s="1349" t="s">
        <v>64</v>
      </c>
      <c r="E442" s="1349"/>
      <c r="F442" s="1530" t="s">
        <v>222</v>
      </c>
      <c r="G442" s="1530"/>
      <c r="H442" s="1530"/>
      <c r="I442" s="1530"/>
      <c r="J442" s="1530"/>
      <c r="K442" s="1530" t="s">
        <v>224</v>
      </c>
      <c r="L442" s="1530"/>
      <c r="M442" s="1530"/>
    </row>
    <row r="443" spans="3:16" x14ac:dyDescent="0.25">
      <c r="C443" s="4"/>
      <c r="D443" s="1349"/>
      <c r="E443" s="1349"/>
      <c r="F443" s="1530" t="s">
        <v>157</v>
      </c>
      <c r="G443" s="1530"/>
      <c r="H443" s="1530" t="s">
        <v>22</v>
      </c>
      <c r="I443" s="1530"/>
      <c r="J443" s="1530"/>
      <c r="K443" s="1530" t="s">
        <v>22</v>
      </c>
      <c r="L443" s="1530"/>
      <c r="M443" s="1530"/>
    </row>
    <row r="444" spans="3:16" ht="25.5" x14ac:dyDescent="0.25">
      <c r="C444" s="4"/>
      <c r="D444" s="1349"/>
      <c r="E444" s="1349"/>
      <c r="F444" s="1530"/>
      <c r="G444" s="1530"/>
      <c r="H444" s="375" t="s">
        <v>10</v>
      </c>
      <c r="I444" s="375" t="s">
        <v>11</v>
      </c>
      <c r="J444" s="375" t="s">
        <v>350</v>
      </c>
      <c r="K444" s="375" t="s">
        <v>10</v>
      </c>
      <c r="L444" s="375" t="s">
        <v>11</v>
      </c>
      <c r="M444" s="375" t="s">
        <v>350</v>
      </c>
    </row>
    <row r="445" spans="3:16" ht="29.25" customHeight="1" x14ac:dyDescent="0.25">
      <c r="C445" s="4"/>
      <c r="D445" s="710" t="s">
        <v>399</v>
      </c>
      <c r="E445" s="710"/>
      <c r="F445" s="1531" t="s">
        <v>564</v>
      </c>
      <c r="G445" s="1531"/>
      <c r="H445" s="376">
        <v>80</v>
      </c>
      <c r="I445" s="376">
        <v>20</v>
      </c>
      <c r="J445" s="376"/>
      <c r="K445" s="376">
        <f>+H445*$I$100</f>
        <v>400</v>
      </c>
      <c r="L445" s="376">
        <f>+I445*$I$100</f>
        <v>100</v>
      </c>
      <c r="M445" s="376"/>
    </row>
    <row r="446" spans="3:16" ht="29.25" customHeight="1" x14ac:dyDescent="0.25">
      <c r="C446" s="4"/>
      <c r="D446" s="710"/>
      <c r="E446" s="710"/>
      <c r="F446" s="1532" t="s">
        <v>571</v>
      </c>
      <c r="G446" s="1532"/>
      <c r="H446" s="376">
        <v>24</v>
      </c>
      <c r="I446" s="376">
        <v>6</v>
      </c>
      <c r="J446" s="376"/>
      <c r="K446" s="376">
        <f t="shared" ref="K446:K449" si="98">+H446*$I$100</f>
        <v>120</v>
      </c>
      <c r="L446" s="376">
        <f t="shared" ref="L446:L449" si="99">+I446*$I$100</f>
        <v>30</v>
      </c>
      <c r="M446" s="376"/>
    </row>
    <row r="447" spans="3:16" ht="29.25" customHeight="1" x14ac:dyDescent="0.25">
      <c r="C447" s="4"/>
      <c r="D447" s="710"/>
      <c r="E447" s="710"/>
      <c r="F447" s="1532" t="s">
        <v>583</v>
      </c>
      <c r="G447" s="1532"/>
      <c r="H447" s="376">
        <v>5</v>
      </c>
      <c r="I447" s="376">
        <v>15</v>
      </c>
      <c r="J447" s="376"/>
      <c r="K447" s="376">
        <f t="shared" si="98"/>
        <v>25</v>
      </c>
      <c r="L447" s="376">
        <f t="shared" si="99"/>
        <v>75</v>
      </c>
      <c r="M447" s="376"/>
    </row>
    <row r="448" spans="3:16" x14ac:dyDescent="0.25">
      <c r="D448" s="710" t="s">
        <v>585</v>
      </c>
      <c r="E448" s="710"/>
      <c r="F448" s="1531" t="s">
        <v>574</v>
      </c>
      <c r="G448" s="1531"/>
      <c r="H448" s="376">
        <v>5</v>
      </c>
      <c r="I448" s="376">
        <v>5</v>
      </c>
      <c r="J448" s="376"/>
      <c r="K448" s="376">
        <f t="shared" si="98"/>
        <v>25</v>
      </c>
      <c r="L448" s="376">
        <f t="shared" si="99"/>
        <v>25</v>
      </c>
      <c r="M448" s="376"/>
    </row>
    <row r="449" spans="2:21" ht="37.5" customHeight="1" x14ac:dyDescent="0.25">
      <c r="D449" s="710"/>
      <c r="E449" s="710"/>
      <c r="F449" s="1532" t="s">
        <v>576</v>
      </c>
      <c r="G449" s="1532"/>
      <c r="H449" s="376">
        <v>2</v>
      </c>
      <c r="I449" s="376">
        <v>3</v>
      </c>
      <c r="J449" s="376"/>
      <c r="K449" s="376">
        <f t="shared" si="98"/>
        <v>10</v>
      </c>
      <c r="L449" s="376">
        <f t="shared" si="99"/>
        <v>15</v>
      </c>
      <c r="M449" s="376"/>
    </row>
    <row r="450" spans="2:21" x14ac:dyDescent="0.25">
      <c r="D450" s="710"/>
      <c r="E450" s="710"/>
      <c r="F450" s="1532"/>
      <c r="G450" s="1532"/>
      <c r="H450" s="376"/>
      <c r="I450" s="376"/>
      <c r="J450" s="376"/>
      <c r="K450" s="376"/>
      <c r="L450" s="376"/>
      <c r="M450" s="376"/>
    </row>
    <row r="451" spans="2:21" x14ac:dyDescent="0.25">
      <c r="D451" s="377" t="s">
        <v>12</v>
      </c>
      <c r="E451" s="377"/>
      <c r="F451" s="377"/>
      <c r="G451" s="377"/>
      <c r="H451" s="378">
        <f>SUM(H445:H450)</f>
        <v>116</v>
      </c>
      <c r="I451" s="378">
        <f t="shared" ref="I451:M451" si="100">SUM(I445:I450)</f>
        <v>49</v>
      </c>
      <c r="J451" s="378">
        <f t="shared" si="100"/>
        <v>0</v>
      </c>
      <c r="K451" s="378">
        <f t="shared" si="100"/>
        <v>580</v>
      </c>
      <c r="L451" s="378">
        <f t="shared" si="100"/>
        <v>245</v>
      </c>
      <c r="M451" s="378">
        <f t="shared" si="100"/>
        <v>0</v>
      </c>
    </row>
    <row r="452" spans="2:21" s="4" customFormat="1" ht="15.75" thickBot="1" x14ac:dyDescent="0.3">
      <c r="C452" s="44"/>
    </row>
    <row r="453" spans="2:21" s="4" customFormat="1" ht="15.75" thickTop="1" x14ac:dyDescent="0.25">
      <c r="C453" s="44"/>
      <c r="D453" s="1478" t="s">
        <v>351</v>
      </c>
      <c r="E453" s="1479"/>
      <c r="F453" s="1479"/>
      <c r="G453" s="1479"/>
      <c r="H453" s="1479"/>
      <c r="I453" s="1479"/>
      <c r="J453" s="1479"/>
      <c r="K453" s="1479"/>
      <c r="L453" s="1479"/>
      <c r="M453" s="1480"/>
    </row>
    <row r="454" spans="2:21" ht="15.75" thickBot="1" x14ac:dyDescent="0.3">
      <c r="D454" s="1481"/>
      <c r="E454" s="1482"/>
      <c r="F454" s="1482"/>
      <c r="G454" s="1482"/>
      <c r="H454" s="1482"/>
      <c r="I454" s="1482"/>
      <c r="J454" s="1482"/>
      <c r="K454" s="1482"/>
      <c r="L454" s="1482"/>
      <c r="M454" s="1483"/>
    </row>
    <row r="455" spans="2:21" ht="15.75" thickTop="1" x14ac:dyDescent="0.25"/>
    <row r="459" spans="2:21" ht="18" x14ac:dyDescent="0.25">
      <c r="C459" s="1110" t="s">
        <v>600</v>
      </c>
      <c r="D459" s="1110"/>
      <c r="E459" s="1110"/>
      <c r="F459" s="1110"/>
      <c r="G459" s="1110"/>
      <c r="H459" s="1110"/>
      <c r="I459" s="1110"/>
      <c r="J459" s="1110"/>
      <c r="K459" s="1110"/>
      <c r="L459" s="1110"/>
      <c r="M459" s="1110"/>
      <c r="N459" s="1110"/>
    </row>
    <row r="461" spans="2:21" ht="58.5" customHeight="1" x14ac:dyDescent="0.25">
      <c r="C461" s="1564" t="s">
        <v>491</v>
      </c>
      <c r="D461" s="1564"/>
      <c r="E461" s="1564"/>
      <c r="F461" s="1564"/>
      <c r="G461" s="1564"/>
      <c r="H461" s="1564"/>
      <c r="I461" s="1564"/>
      <c r="J461" s="1564"/>
      <c r="K461" s="1564"/>
      <c r="L461" s="1564"/>
      <c r="M461" s="1564"/>
      <c r="N461" s="1564"/>
    </row>
    <row r="463" spans="2:21" x14ac:dyDescent="0.25">
      <c r="B463" s="1562" t="s">
        <v>312</v>
      </c>
      <c r="C463" s="1562"/>
      <c r="D463" s="1562"/>
      <c r="E463" s="1562"/>
      <c r="F463" s="1562"/>
      <c r="G463" s="1562" t="s">
        <v>58</v>
      </c>
      <c r="H463" s="1563" t="s">
        <v>313</v>
      </c>
      <c r="I463" s="1562" t="s">
        <v>55</v>
      </c>
      <c r="J463" s="1562" t="s">
        <v>56</v>
      </c>
      <c r="K463" s="1562" t="s">
        <v>264</v>
      </c>
      <c r="L463" s="1562"/>
      <c r="M463" s="1562"/>
      <c r="N463" s="1562"/>
      <c r="O463" s="1562"/>
      <c r="P463" s="1562"/>
      <c r="Q463" s="1562"/>
      <c r="R463" s="1562"/>
      <c r="S463" s="1562"/>
      <c r="T463" s="1562"/>
      <c r="U463" s="1562"/>
    </row>
    <row r="464" spans="2:21" x14ac:dyDescent="0.25">
      <c r="B464" s="1562"/>
      <c r="C464" s="1562"/>
      <c r="D464" s="1562"/>
      <c r="E464" s="1562"/>
      <c r="F464" s="1562"/>
      <c r="G464" s="1562"/>
      <c r="H464" s="1563"/>
      <c r="I464" s="1562"/>
      <c r="J464" s="1562"/>
      <c r="K464" s="343">
        <v>0</v>
      </c>
      <c r="L464" s="343">
        <v>1</v>
      </c>
      <c r="M464" s="343">
        <v>2</v>
      </c>
      <c r="N464" s="343">
        <v>3</v>
      </c>
      <c r="O464" s="343">
        <v>4</v>
      </c>
      <c r="P464" s="343">
        <v>5</v>
      </c>
      <c r="Q464" s="343">
        <v>6</v>
      </c>
      <c r="R464" s="343">
        <v>7</v>
      </c>
      <c r="S464" s="343">
        <v>8</v>
      </c>
      <c r="T464" s="343">
        <v>9</v>
      </c>
      <c r="U464" s="343">
        <v>10</v>
      </c>
    </row>
    <row r="465" spans="2:21" x14ac:dyDescent="0.25">
      <c r="B465" s="386">
        <v>1</v>
      </c>
      <c r="C465" s="1571"/>
      <c r="D465" s="1571"/>
      <c r="E465" s="1571"/>
      <c r="F465" s="1571"/>
      <c r="G465" s="386"/>
      <c r="H465" s="386"/>
      <c r="I465" s="386"/>
      <c r="J465" s="386"/>
      <c r="K465" s="343"/>
      <c r="L465" s="386"/>
      <c r="M465" s="386"/>
      <c r="N465" s="386"/>
      <c r="O465" s="386"/>
      <c r="P465" s="386"/>
      <c r="Q465" s="386"/>
      <c r="R465" s="386"/>
      <c r="S465" s="386"/>
      <c r="T465" s="386"/>
      <c r="U465" s="386"/>
    </row>
    <row r="466" spans="2:21" x14ac:dyDescent="0.25">
      <c r="B466" s="386">
        <v>2</v>
      </c>
      <c r="C466" s="1571"/>
      <c r="D466" s="1571"/>
      <c r="E466" s="1571"/>
      <c r="F466" s="1571"/>
      <c r="G466" s="386"/>
      <c r="H466" s="386"/>
      <c r="I466" s="386"/>
      <c r="J466" s="386"/>
      <c r="K466" s="343"/>
      <c r="L466" s="386"/>
      <c r="M466" s="386"/>
      <c r="N466" s="386"/>
      <c r="O466" s="386"/>
      <c r="P466" s="386"/>
      <c r="Q466" s="386"/>
      <c r="R466" s="386"/>
      <c r="S466" s="386"/>
      <c r="T466" s="386"/>
      <c r="U466" s="386"/>
    </row>
    <row r="467" spans="2:21" x14ac:dyDescent="0.25">
      <c r="B467" s="386">
        <v>3</v>
      </c>
      <c r="C467" s="1571"/>
      <c r="D467" s="1571"/>
      <c r="E467" s="1571"/>
      <c r="F467" s="1571"/>
      <c r="G467" s="386"/>
      <c r="H467" s="386"/>
      <c r="I467" s="386"/>
      <c r="J467" s="386"/>
      <c r="K467" s="343"/>
      <c r="L467" s="386"/>
      <c r="M467" s="386"/>
      <c r="N467" s="386"/>
      <c r="O467" s="386"/>
      <c r="P467" s="386"/>
      <c r="Q467" s="386"/>
      <c r="R467" s="386"/>
      <c r="S467" s="386"/>
      <c r="T467" s="386"/>
      <c r="U467" s="386"/>
    </row>
    <row r="468" spans="2:21" x14ac:dyDescent="0.25">
      <c r="B468" s="386">
        <v>3</v>
      </c>
      <c r="C468" s="1571"/>
      <c r="D468" s="1571"/>
      <c r="E468" s="1571"/>
      <c r="F468" s="1571"/>
      <c r="G468" s="386"/>
      <c r="H468" s="386"/>
      <c r="I468" s="386"/>
      <c r="J468" s="386"/>
      <c r="K468" s="343"/>
      <c r="L468" s="386"/>
      <c r="M468" s="386"/>
      <c r="N468" s="386"/>
      <c r="O468" s="386"/>
      <c r="P468" s="386"/>
      <c r="Q468" s="386"/>
      <c r="R468" s="386"/>
      <c r="S468" s="386"/>
      <c r="T468" s="386"/>
      <c r="U468" s="386"/>
    </row>
    <row r="469" spans="2:21" x14ac:dyDescent="0.25">
      <c r="B469" s="386">
        <v>5</v>
      </c>
      <c r="C469" s="1571"/>
      <c r="D469" s="1571"/>
      <c r="E469" s="1571"/>
      <c r="F469" s="1571"/>
      <c r="G469" s="386"/>
      <c r="H469" s="386"/>
      <c r="I469" s="386"/>
      <c r="J469" s="386"/>
      <c r="K469" s="343"/>
      <c r="L469" s="386"/>
      <c r="M469" s="386"/>
      <c r="N469" s="386"/>
      <c r="O469" s="386"/>
      <c r="P469" s="386"/>
      <c r="Q469" s="386"/>
      <c r="R469" s="386"/>
      <c r="S469" s="386"/>
      <c r="T469" s="386"/>
      <c r="U469" s="386"/>
    </row>
    <row r="470" spans="2:21" x14ac:dyDescent="0.25">
      <c r="B470" s="387"/>
      <c r="C470" s="1561" t="s">
        <v>314</v>
      </c>
      <c r="D470" s="1561"/>
      <c r="E470" s="1561"/>
      <c r="F470" s="1561"/>
      <c r="G470" s="386"/>
      <c r="H470" s="386"/>
      <c r="I470" s="386"/>
      <c r="J470" s="388"/>
      <c r="K470" s="343"/>
      <c r="L470" s="389">
        <f t="shared" ref="L470:U470" si="101">SUM(L465:L469)</f>
        <v>0</v>
      </c>
      <c r="M470" s="389">
        <f t="shared" si="101"/>
        <v>0</v>
      </c>
      <c r="N470" s="389">
        <f t="shared" si="101"/>
        <v>0</v>
      </c>
      <c r="O470" s="389">
        <f t="shared" si="101"/>
        <v>0</v>
      </c>
      <c r="P470" s="389">
        <f t="shared" si="101"/>
        <v>0</v>
      </c>
      <c r="Q470" s="389">
        <f t="shared" si="101"/>
        <v>0</v>
      </c>
      <c r="R470" s="389">
        <f t="shared" si="101"/>
        <v>0</v>
      </c>
      <c r="S470" s="389">
        <f t="shared" si="101"/>
        <v>0</v>
      </c>
      <c r="T470" s="389">
        <f t="shared" si="101"/>
        <v>0</v>
      </c>
      <c r="U470" s="389">
        <f t="shared" si="101"/>
        <v>0</v>
      </c>
    </row>
    <row r="471" spans="2:21" s="135" customFormat="1" x14ac:dyDescent="0.25">
      <c r="B471" s="390"/>
      <c r="C471" s="1570" t="s">
        <v>320</v>
      </c>
      <c r="D471" s="1570"/>
      <c r="E471" s="1570"/>
      <c r="F471" s="1570"/>
      <c r="G471" s="1570"/>
      <c r="H471" s="1570"/>
      <c r="I471" s="1570"/>
      <c r="J471" s="388"/>
      <c r="K471" s="388">
        <f>+'7-FINANCIACION'!I58</f>
        <v>0</v>
      </c>
      <c r="L471" s="388">
        <f>+'7-FINANCIACION'!J58</f>
        <v>0</v>
      </c>
      <c r="M471" s="388">
        <f>+'7-FINANCIACION'!K58</f>
        <v>0</v>
      </c>
      <c r="N471" s="388">
        <f>+'7-FINANCIACION'!L58</f>
        <v>0</v>
      </c>
      <c r="O471" s="388">
        <f>+'7-FINANCIACION'!M58</f>
        <v>0</v>
      </c>
      <c r="P471" s="388">
        <f>+'7-FINANCIACION'!N58</f>
        <v>0</v>
      </c>
      <c r="Q471" s="388">
        <f>+'7-FINANCIACION'!O58</f>
        <v>0</v>
      </c>
      <c r="R471" s="388">
        <f>+'7-FINANCIACION'!P58</f>
        <v>0</v>
      </c>
      <c r="S471" s="388">
        <f>+'7-FINANCIACION'!Q58</f>
        <v>0</v>
      </c>
      <c r="T471" s="388">
        <f>+'7-FINANCIACION'!R58</f>
        <v>0</v>
      </c>
      <c r="U471" s="388">
        <f>+'7-FINANCIACION'!S58</f>
        <v>0</v>
      </c>
    </row>
    <row r="472" spans="2:21" s="135" customFormat="1" x14ac:dyDescent="0.25">
      <c r="B472" s="390"/>
      <c r="C472" s="1570" t="s">
        <v>319</v>
      </c>
      <c r="D472" s="1570"/>
      <c r="E472" s="1570"/>
      <c r="F472" s="1570"/>
      <c r="G472" s="1570"/>
      <c r="H472" s="1570"/>
      <c r="I472" s="1570"/>
      <c r="J472" s="388"/>
      <c r="K472" s="388">
        <v>0</v>
      </c>
      <c r="L472" s="388">
        <v>0</v>
      </c>
      <c r="M472" s="388">
        <v>0</v>
      </c>
      <c r="N472" s="388">
        <v>0</v>
      </c>
      <c r="O472" s="388">
        <v>0</v>
      </c>
      <c r="P472" s="388">
        <v>0</v>
      </c>
      <c r="Q472" s="388">
        <v>0</v>
      </c>
      <c r="R472" s="388">
        <v>0</v>
      </c>
      <c r="S472" s="388">
        <v>0</v>
      </c>
      <c r="T472" s="388">
        <v>0</v>
      </c>
      <c r="U472" s="388">
        <v>0</v>
      </c>
    </row>
    <row r="473" spans="2:21" s="135" customFormat="1" x14ac:dyDescent="0.25">
      <c r="B473" s="390"/>
      <c r="C473" s="1570" t="s">
        <v>315</v>
      </c>
      <c r="D473" s="1570"/>
      <c r="E473" s="1570"/>
      <c r="F473" s="1570"/>
      <c r="G473" s="1570"/>
      <c r="H473" s="1570"/>
      <c r="I473" s="1570"/>
      <c r="J473" s="388"/>
      <c r="K473" s="388">
        <v>0</v>
      </c>
      <c r="L473" s="388">
        <v>0</v>
      </c>
      <c r="M473" s="388">
        <v>0</v>
      </c>
      <c r="N473" s="388">
        <v>0</v>
      </c>
      <c r="O473" s="388">
        <v>0</v>
      </c>
      <c r="P473" s="388">
        <v>0</v>
      </c>
      <c r="Q473" s="388">
        <v>0</v>
      </c>
      <c r="R473" s="388">
        <v>0</v>
      </c>
      <c r="S473" s="388">
        <v>0</v>
      </c>
      <c r="T473" s="388">
        <v>0</v>
      </c>
      <c r="U473" s="388">
        <v>0</v>
      </c>
    </row>
    <row r="474" spans="2:21" x14ac:dyDescent="0.25">
      <c r="B474" s="387"/>
      <c r="C474" s="1561" t="s">
        <v>318</v>
      </c>
      <c r="D474" s="1561"/>
      <c r="E474" s="1561"/>
      <c r="F474" s="1561"/>
      <c r="G474" s="1561"/>
      <c r="H474" s="1561"/>
      <c r="I474" s="1561"/>
      <c r="J474" s="349"/>
      <c r="K474" s="389">
        <f t="shared" ref="K474:U474" si="102">SUM(K471:K473)</f>
        <v>0</v>
      </c>
      <c r="L474" s="389">
        <f t="shared" si="102"/>
        <v>0</v>
      </c>
      <c r="M474" s="389">
        <f t="shared" si="102"/>
        <v>0</v>
      </c>
      <c r="N474" s="389">
        <f t="shared" si="102"/>
        <v>0</v>
      </c>
      <c r="O474" s="389">
        <f t="shared" si="102"/>
        <v>0</v>
      </c>
      <c r="P474" s="389">
        <f t="shared" si="102"/>
        <v>0</v>
      </c>
      <c r="Q474" s="389">
        <f t="shared" si="102"/>
        <v>0</v>
      </c>
      <c r="R474" s="389">
        <f t="shared" si="102"/>
        <v>0</v>
      </c>
      <c r="S474" s="389">
        <f t="shared" si="102"/>
        <v>0</v>
      </c>
      <c r="T474" s="389">
        <f t="shared" si="102"/>
        <v>0</v>
      </c>
      <c r="U474" s="389">
        <f t="shared" si="102"/>
        <v>0</v>
      </c>
    </row>
    <row r="475" spans="2:21" x14ac:dyDescent="0.25">
      <c r="C475" s="1569" t="s">
        <v>311</v>
      </c>
      <c r="D475" s="1569"/>
      <c r="E475" s="1569"/>
      <c r="F475" s="1569"/>
      <c r="G475" s="1569"/>
      <c r="H475" s="1569"/>
      <c r="I475" s="1569"/>
      <c r="J475" s="391">
        <v>0.1</v>
      </c>
    </row>
    <row r="476" spans="2:21" x14ac:dyDescent="0.25">
      <c r="C476" s="1569" t="s">
        <v>317</v>
      </c>
      <c r="D476" s="1569"/>
      <c r="E476" s="1569"/>
      <c r="F476" s="1569"/>
      <c r="G476" s="1569"/>
      <c r="H476" s="1569"/>
      <c r="I476" s="1569"/>
      <c r="J476" s="392">
        <f>NPV(J475,L470:U470)+K470</f>
        <v>0</v>
      </c>
    </row>
    <row r="477" spans="2:21" x14ac:dyDescent="0.25">
      <c r="C477" s="1569" t="s">
        <v>316</v>
      </c>
      <c r="D477" s="1569"/>
      <c r="E477" s="1569"/>
      <c r="F477" s="1569"/>
      <c r="G477" s="1569"/>
      <c r="H477" s="1569"/>
      <c r="I477" s="1569"/>
      <c r="J477" s="392">
        <f>NPV(J475,L474:U474)+K474</f>
        <v>0</v>
      </c>
    </row>
    <row r="478" spans="2:21" x14ac:dyDescent="0.25">
      <c r="C478" s="1561" t="s">
        <v>298</v>
      </c>
      <c r="D478" s="1561"/>
      <c r="E478" s="1561"/>
      <c r="F478" s="1561"/>
      <c r="G478" s="1561"/>
      <c r="H478" s="1561"/>
      <c r="I478" s="1561"/>
      <c r="J478" s="393" t="e">
        <f>+J476/J477</f>
        <v>#DIV/0!</v>
      </c>
      <c r="K478" s="136" t="s">
        <v>321</v>
      </c>
    </row>
  </sheetData>
  <mergeCells count="828">
    <mergeCell ref="Q349:T349"/>
    <mergeCell ref="X349:AA349"/>
    <mergeCell ref="D448:E450"/>
    <mergeCell ref="F448:G448"/>
    <mergeCell ref="F449:G449"/>
    <mergeCell ref="F450:G450"/>
    <mergeCell ref="D453:M454"/>
    <mergeCell ref="D442:E444"/>
    <mergeCell ref="F442:J442"/>
    <mergeCell ref="K442:M442"/>
    <mergeCell ref="F443:G444"/>
    <mergeCell ref="H443:J443"/>
    <mergeCell ref="K443:M443"/>
    <mergeCell ref="D445:E447"/>
    <mergeCell ref="F445:G445"/>
    <mergeCell ref="F446:G446"/>
    <mergeCell ref="F447:G447"/>
    <mergeCell ref="C430:E430"/>
    <mergeCell ref="C431:E431"/>
    <mergeCell ref="C432:E432"/>
    <mergeCell ref="C433:E433"/>
    <mergeCell ref="C434:E434"/>
    <mergeCell ref="C437:L437"/>
    <mergeCell ref="D439:H439"/>
    <mergeCell ref="I439:J439"/>
    <mergeCell ref="D441:M441"/>
    <mergeCell ref="C424:E424"/>
    <mergeCell ref="F424:G424"/>
    <mergeCell ref="C425:E425"/>
    <mergeCell ref="F425:G425"/>
    <mergeCell ref="C426:E426"/>
    <mergeCell ref="F426:G426"/>
    <mergeCell ref="C427:E428"/>
    <mergeCell ref="F427:P427"/>
    <mergeCell ref="C429:E429"/>
    <mergeCell ref="C411:I411"/>
    <mergeCell ref="C412:D414"/>
    <mergeCell ref="E412:F412"/>
    <mergeCell ref="E413:F413"/>
    <mergeCell ref="E414:I414"/>
    <mergeCell ref="C415:I415"/>
    <mergeCell ref="C418:P418"/>
    <mergeCell ref="Q418:R418"/>
    <mergeCell ref="C422:P422"/>
    <mergeCell ref="C397:D410"/>
    <mergeCell ref="E397:F397"/>
    <mergeCell ref="G397:P397"/>
    <mergeCell ref="E398:F398"/>
    <mergeCell ref="E399:F399"/>
    <mergeCell ref="E400:F400"/>
    <mergeCell ref="E401:F401"/>
    <mergeCell ref="E402:F402"/>
    <mergeCell ref="E403:F403"/>
    <mergeCell ref="E404:F404"/>
    <mergeCell ref="E405:I405"/>
    <mergeCell ref="E406:F406"/>
    <mergeCell ref="G406:U406"/>
    <mergeCell ref="E407:F407"/>
    <mergeCell ref="E408:F408"/>
    <mergeCell ref="E409:F409"/>
    <mergeCell ref="E410:I410"/>
    <mergeCell ref="D388:G388"/>
    <mergeCell ref="H388:I388"/>
    <mergeCell ref="J388:K388"/>
    <mergeCell ref="L388:M388"/>
    <mergeCell ref="N388:P388"/>
    <mergeCell ref="B392:P392"/>
    <mergeCell ref="C394:U394"/>
    <mergeCell ref="C395:D396"/>
    <mergeCell ref="E395:F396"/>
    <mergeCell ref="G395:G396"/>
    <mergeCell ref="H395:H396"/>
    <mergeCell ref="I395:I396"/>
    <mergeCell ref="J395:J396"/>
    <mergeCell ref="K395:U395"/>
    <mergeCell ref="D386:F386"/>
    <mergeCell ref="H386:I386"/>
    <mergeCell ref="J386:K386"/>
    <mergeCell ref="L386:M386"/>
    <mergeCell ref="N386:P386"/>
    <mergeCell ref="D387:G387"/>
    <mergeCell ref="H387:I387"/>
    <mergeCell ref="J387:K387"/>
    <mergeCell ref="L387:M387"/>
    <mergeCell ref="N387:P387"/>
    <mergeCell ref="D384:F384"/>
    <mergeCell ref="H384:I384"/>
    <mergeCell ref="J384:K384"/>
    <mergeCell ref="L384:M384"/>
    <mergeCell ref="N384:P384"/>
    <mergeCell ref="D385:F385"/>
    <mergeCell ref="H385:I385"/>
    <mergeCell ref="J385:K385"/>
    <mergeCell ref="L385:M385"/>
    <mergeCell ref="N385:P385"/>
    <mergeCell ref="D381:F381"/>
    <mergeCell ref="G381:P381"/>
    <mergeCell ref="D382:F382"/>
    <mergeCell ref="H382:I382"/>
    <mergeCell ref="J382:K382"/>
    <mergeCell ref="L382:M382"/>
    <mergeCell ref="N382:P382"/>
    <mergeCell ref="D383:F383"/>
    <mergeCell ref="H383:I383"/>
    <mergeCell ref="J383:K383"/>
    <mergeCell ref="L383:M383"/>
    <mergeCell ref="N383:P383"/>
    <mergeCell ref="D379:F379"/>
    <mergeCell ref="H379:I379"/>
    <mergeCell ref="J379:K379"/>
    <mergeCell ref="L379:M379"/>
    <mergeCell ref="N379:P379"/>
    <mergeCell ref="D380:G380"/>
    <mergeCell ref="H380:I380"/>
    <mergeCell ref="J380:K380"/>
    <mergeCell ref="L380:M380"/>
    <mergeCell ref="N380:P380"/>
    <mergeCell ref="D377:F377"/>
    <mergeCell ref="H377:I377"/>
    <mergeCell ref="J377:K377"/>
    <mergeCell ref="L377:M377"/>
    <mergeCell ref="N377:P377"/>
    <mergeCell ref="D378:F378"/>
    <mergeCell ref="H378:I378"/>
    <mergeCell ref="J378:K378"/>
    <mergeCell ref="L378:M378"/>
    <mergeCell ref="N378:P378"/>
    <mergeCell ref="D375:F375"/>
    <mergeCell ref="H375:I375"/>
    <mergeCell ref="J375:K375"/>
    <mergeCell ref="L375:M375"/>
    <mergeCell ref="N375:P375"/>
    <mergeCell ref="D376:F376"/>
    <mergeCell ref="H376:I376"/>
    <mergeCell ref="J376:K376"/>
    <mergeCell ref="L376:M376"/>
    <mergeCell ref="N376:P376"/>
    <mergeCell ref="D372:F372"/>
    <mergeCell ref="G372:P372"/>
    <mergeCell ref="D373:F373"/>
    <mergeCell ref="H373:I373"/>
    <mergeCell ref="J373:K373"/>
    <mergeCell ref="L373:M373"/>
    <mergeCell ref="N373:P373"/>
    <mergeCell ref="D374:F374"/>
    <mergeCell ref="H374:I374"/>
    <mergeCell ref="J374:K374"/>
    <mergeCell ref="L374:M374"/>
    <mergeCell ref="N374:P374"/>
    <mergeCell ref="C141:D148"/>
    <mergeCell ref="D106:E108"/>
    <mergeCell ref="F106:G106"/>
    <mergeCell ref="F107:G107"/>
    <mergeCell ref="F108:G108"/>
    <mergeCell ref="C477:I477"/>
    <mergeCell ref="C478:I478"/>
    <mergeCell ref="B1:P1"/>
    <mergeCell ref="E59:F59"/>
    <mergeCell ref="E60:F60"/>
    <mergeCell ref="E61:F61"/>
    <mergeCell ref="E62:F62"/>
    <mergeCell ref="G58:P58"/>
    <mergeCell ref="C471:I471"/>
    <mergeCell ref="C472:I472"/>
    <mergeCell ref="C473:I473"/>
    <mergeCell ref="C474:I474"/>
    <mergeCell ref="C475:I475"/>
    <mergeCell ref="C476:I476"/>
    <mergeCell ref="C465:F465"/>
    <mergeCell ref="C466:F466"/>
    <mergeCell ref="C467:F467"/>
    <mergeCell ref="C468:F468"/>
    <mergeCell ref="C469:F469"/>
    <mergeCell ref="C470:F470"/>
    <mergeCell ref="B463:F464"/>
    <mergeCell ref="G463:G464"/>
    <mergeCell ref="H463:H464"/>
    <mergeCell ref="I463:I464"/>
    <mergeCell ref="J463:J464"/>
    <mergeCell ref="K463:U463"/>
    <mergeCell ref="D359:H359"/>
    <mergeCell ref="I359:N359"/>
    <mergeCell ref="C360:N360"/>
    <mergeCell ref="C361:N361"/>
    <mergeCell ref="C459:N459"/>
    <mergeCell ref="C461:N461"/>
    <mergeCell ref="C364:N364"/>
    <mergeCell ref="C366:N366"/>
    <mergeCell ref="B368:P368"/>
    <mergeCell ref="C370:P370"/>
    <mergeCell ref="T370:W370"/>
    <mergeCell ref="C371:C388"/>
    <mergeCell ref="D371:F371"/>
    <mergeCell ref="H371:I371"/>
    <mergeCell ref="J371:K371"/>
    <mergeCell ref="L371:M371"/>
    <mergeCell ref="N371:P371"/>
    <mergeCell ref="B353:D353"/>
    <mergeCell ref="E353:J353"/>
    <mergeCell ref="C355:N355"/>
    <mergeCell ref="C357:N357"/>
    <mergeCell ref="D358:H358"/>
    <mergeCell ref="I358:N358"/>
    <mergeCell ref="D342:M343"/>
    <mergeCell ref="C346:P346"/>
    <mergeCell ref="C348:C349"/>
    <mergeCell ref="D348:D349"/>
    <mergeCell ref="E348:E349"/>
    <mergeCell ref="F348:F349"/>
    <mergeCell ref="G348:G349"/>
    <mergeCell ref="M348:M349"/>
    <mergeCell ref="N348:N349"/>
    <mergeCell ref="O348:O349"/>
    <mergeCell ref="F334:G334"/>
    <mergeCell ref="F335:G335"/>
    <mergeCell ref="F336:G336"/>
    <mergeCell ref="D337:E339"/>
    <mergeCell ref="F337:G337"/>
    <mergeCell ref="F338:G338"/>
    <mergeCell ref="F339:G339"/>
    <mergeCell ref="D328:E330"/>
    <mergeCell ref="F328:G328"/>
    <mergeCell ref="F329:G329"/>
    <mergeCell ref="F330:G330"/>
    <mergeCell ref="D331:E333"/>
    <mergeCell ref="F331:G331"/>
    <mergeCell ref="F332:G332"/>
    <mergeCell ref="F333:G333"/>
    <mergeCell ref="C320:L320"/>
    <mergeCell ref="D322:H322"/>
    <mergeCell ref="I322:J322"/>
    <mergeCell ref="D324:M324"/>
    <mergeCell ref="D325:E327"/>
    <mergeCell ref="F325:J325"/>
    <mergeCell ref="K325:M325"/>
    <mergeCell ref="F326:G327"/>
    <mergeCell ref="H326:J326"/>
    <mergeCell ref="K326:M326"/>
    <mergeCell ref="C312:E312"/>
    <mergeCell ref="C313:E313"/>
    <mergeCell ref="C314:E314"/>
    <mergeCell ref="C315:E315"/>
    <mergeCell ref="C316:E316"/>
    <mergeCell ref="C317:E317"/>
    <mergeCell ref="C308:E308"/>
    <mergeCell ref="F308:G308"/>
    <mergeCell ref="C309:E309"/>
    <mergeCell ref="F309:G309"/>
    <mergeCell ref="C310:E311"/>
    <mergeCell ref="F310:P310"/>
    <mergeCell ref="C298:I298"/>
    <mergeCell ref="C301:P301"/>
    <mergeCell ref="Q301:R301"/>
    <mergeCell ref="C305:P305"/>
    <mergeCell ref="C307:E307"/>
    <mergeCell ref="F307:G307"/>
    <mergeCell ref="E291:F291"/>
    <mergeCell ref="E292:F292"/>
    <mergeCell ref="E293:I293"/>
    <mergeCell ref="C294:I294"/>
    <mergeCell ref="C295:D297"/>
    <mergeCell ref="E295:F295"/>
    <mergeCell ref="E296:F296"/>
    <mergeCell ref="E297:I297"/>
    <mergeCell ref="C264:D293"/>
    <mergeCell ref="E264:F264"/>
    <mergeCell ref="G264:U264"/>
    <mergeCell ref="E265:F265"/>
    <mergeCell ref="E266:F266"/>
    <mergeCell ref="E267:F267"/>
    <mergeCell ref="E268:I268"/>
    <mergeCell ref="E269:F269"/>
    <mergeCell ref="G269:U269"/>
    <mergeCell ref="E270:F270"/>
    <mergeCell ref="E286:F286"/>
    <mergeCell ref="E287:F287"/>
    <mergeCell ref="E288:I288"/>
    <mergeCell ref="E289:F289"/>
    <mergeCell ref="G289:U289"/>
    <mergeCell ref="E290:F290"/>
    <mergeCell ref="E281:F281"/>
    <mergeCell ref="E282:F282"/>
    <mergeCell ref="E283:I283"/>
    <mergeCell ref="E284:F284"/>
    <mergeCell ref="G284:U284"/>
    <mergeCell ref="E285:F285"/>
    <mergeCell ref="E276:F276"/>
    <mergeCell ref="E277:F277"/>
    <mergeCell ref="E278:I278"/>
    <mergeCell ref="E279:F279"/>
    <mergeCell ref="G279:U279"/>
    <mergeCell ref="E280:F280"/>
    <mergeCell ref="E271:F271"/>
    <mergeCell ref="E272:F272"/>
    <mergeCell ref="E273:I273"/>
    <mergeCell ref="E274:F274"/>
    <mergeCell ref="G274:U274"/>
    <mergeCell ref="E275:F275"/>
    <mergeCell ref="C261:U261"/>
    <mergeCell ref="C262:D263"/>
    <mergeCell ref="E262:F263"/>
    <mergeCell ref="G262:G263"/>
    <mergeCell ref="H262:H263"/>
    <mergeCell ref="I262:I263"/>
    <mergeCell ref="J262:J263"/>
    <mergeCell ref="K262:U262"/>
    <mergeCell ref="D255:G255"/>
    <mergeCell ref="H255:I255"/>
    <mergeCell ref="J255:K255"/>
    <mergeCell ref="L255:M255"/>
    <mergeCell ref="N255:P255"/>
    <mergeCell ref="B259:P259"/>
    <mergeCell ref="D253:F253"/>
    <mergeCell ref="H253:I253"/>
    <mergeCell ref="J253:K253"/>
    <mergeCell ref="L253:M253"/>
    <mergeCell ref="N253:P253"/>
    <mergeCell ref="D254:G254"/>
    <mergeCell ref="H254:I254"/>
    <mergeCell ref="J254:K254"/>
    <mergeCell ref="L254:M254"/>
    <mergeCell ref="N254:P254"/>
    <mergeCell ref="D251:F251"/>
    <mergeCell ref="H251:I251"/>
    <mergeCell ref="J251:K251"/>
    <mergeCell ref="L251:M251"/>
    <mergeCell ref="N251:P251"/>
    <mergeCell ref="D252:F252"/>
    <mergeCell ref="H252:I252"/>
    <mergeCell ref="J252:K252"/>
    <mergeCell ref="L252:M252"/>
    <mergeCell ref="N252:P252"/>
    <mergeCell ref="D249:F249"/>
    <mergeCell ref="H249:I249"/>
    <mergeCell ref="J249:K249"/>
    <mergeCell ref="L249:M249"/>
    <mergeCell ref="N249:P249"/>
    <mergeCell ref="D250:F250"/>
    <mergeCell ref="H250:I250"/>
    <mergeCell ref="J250:K250"/>
    <mergeCell ref="L250:M250"/>
    <mergeCell ref="N250:P250"/>
    <mergeCell ref="D247:G247"/>
    <mergeCell ref="H247:I247"/>
    <mergeCell ref="J247:K247"/>
    <mergeCell ref="L247:M247"/>
    <mergeCell ref="N247:P247"/>
    <mergeCell ref="D248:F248"/>
    <mergeCell ref="G248:P248"/>
    <mergeCell ref="D245:F245"/>
    <mergeCell ref="H245:I245"/>
    <mergeCell ref="J245:K245"/>
    <mergeCell ref="L245:M245"/>
    <mergeCell ref="N245:P245"/>
    <mergeCell ref="D246:F246"/>
    <mergeCell ref="H246:I246"/>
    <mergeCell ref="J246:K246"/>
    <mergeCell ref="L246:M246"/>
    <mergeCell ref="N246:P246"/>
    <mergeCell ref="D243:F243"/>
    <mergeCell ref="H243:I243"/>
    <mergeCell ref="J243:K243"/>
    <mergeCell ref="L243:M243"/>
    <mergeCell ref="N243:P243"/>
    <mergeCell ref="D244:F244"/>
    <mergeCell ref="H244:I244"/>
    <mergeCell ref="J244:K244"/>
    <mergeCell ref="L244:M244"/>
    <mergeCell ref="N244:P244"/>
    <mergeCell ref="D241:F241"/>
    <mergeCell ref="G241:P241"/>
    <mergeCell ref="D242:F242"/>
    <mergeCell ref="H242:I242"/>
    <mergeCell ref="J242:K242"/>
    <mergeCell ref="L242:M242"/>
    <mergeCell ref="N242:P242"/>
    <mergeCell ref="D239:F239"/>
    <mergeCell ref="H239:I239"/>
    <mergeCell ref="J239:K239"/>
    <mergeCell ref="L239:M239"/>
    <mergeCell ref="N239:P239"/>
    <mergeCell ref="D240:G240"/>
    <mergeCell ref="H240:I240"/>
    <mergeCell ref="J240:K240"/>
    <mergeCell ref="L240:M240"/>
    <mergeCell ref="N240:P240"/>
    <mergeCell ref="D237:F237"/>
    <mergeCell ref="H237:I237"/>
    <mergeCell ref="J237:K237"/>
    <mergeCell ref="L237:M237"/>
    <mergeCell ref="N237:P237"/>
    <mergeCell ref="D238:F238"/>
    <mergeCell ref="H238:I238"/>
    <mergeCell ref="J238:K238"/>
    <mergeCell ref="L238:M238"/>
    <mergeCell ref="N238:P238"/>
    <mergeCell ref="D235:F235"/>
    <mergeCell ref="H235:I235"/>
    <mergeCell ref="J235:K235"/>
    <mergeCell ref="L235:M235"/>
    <mergeCell ref="N235:P235"/>
    <mergeCell ref="D236:F236"/>
    <mergeCell ref="H236:I236"/>
    <mergeCell ref="J236:K236"/>
    <mergeCell ref="L236:M236"/>
    <mergeCell ref="N236:P236"/>
    <mergeCell ref="D233:G233"/>
    <mergeCell ref="H233:I233"/>
    <mergeCell ref="J233:K233"/>
    <mergeCell ref="L233:M233"/>
    <mergeCell ref="N233:P233"/>
    <mergeCell ref="D234:F234"/>
    <mergeCell ref="G234:P234"/>
    <mergeCell ref="D231:F231"/>
    <mergeCell ref="H231:I231"/>
    <mergeCell ref="J231:K231"/>
    <mergeCell ref="L231:M231"/>
    <mergeCell ref="N231:P231"/>
    <mergeCell ref="D232:F232"/>
    <mergeCell ref="H232:I232"/>
    <mergeCell ref="J232:K232"/>
    <mergeCell ref="L232:M232"/>
    <mergeCell ref="N232:P232"/>
    <mergeCell ref="D229:F229"/>
    <mergeCell ref="H229:I229"/>
    <mergeCell ref="J229:K229"/>
    <mergeCell ref="L229:M229"/>
    <mergeCell ref="N229:P229"/>
    <mergeCell ref="D230:F230"/>
    <mergeCell ref="H230:I230"/>
    <mergeCell ref="J230:K230"/>
    <mergeCell ref="L230:M230"/>
    <mergeCell ref="N230:P230"/>
    <mergeCell ref="D227:F227"/>
    <mergeCell ref="G227:P227"/>
    <mergeCell ref="D228:F228"/>
    <mergeCell ref="H228:I228"/>
    <mergeCell ref="J228:K228"/>
    <mergeCell ref="L228:M228"/>
    <mergeCell ref="N228:P228"/>
    <mergeCell ref="D225:F225"/>
    <mergeCell ref="H225:I225"/>
    <mergeCell ref="J225:K225"/>
    <mergeCell ref="L225:M225"/>
    <mergeCell ref="N225:P225"/>
    <mergeCell ref="D226:G226"/>
    <mergeCell ref="H226:I226"/>
    <mergeCell ref="J226:K226"/>
    <mergeCell ref="L226:M226"/>
    <mergeCell ref="N226:P226"/>
    <mergeCell ref="D223:F223"/>
    <mergeCell ref="H223:I223"/>
    <mergeCell ref="J223:K223"/>
    <mergeCell ref="L223:M223"/>
    <mergeCell ref="N223:P223"/>
    <mergeCell ref="D224:F224"/>
    <mergeCell ref="H224:I224"/>
    <mergeCell ref="J224:K224"/>
    <mergeCell ref="L224:M224"/>
    <mergeCell ref="N224:P224"/>
    <mergeCell ref="D221:F221"/>
    <mergeCell ref="H221:I221"/>
    <mergeCell ref="J221:K221"/>
    <mergeCell ref="L221:M221"/>
    <mergeCell ref="N221:P221"/>
    <mergeCell ref="D222:F222"/>
    <mergeCell ref="H222:I222"/>
    <mergeCell ref="J222:K222"/>
    <mergeCell ref="L222:M222"/>
    <mergeCell ref="N222:P222"/>
    <mergeCell ref="D219:G219"/>
    <mergeCell ref="H219:I219"/>
    <mergeCell ref="J219:K219"/>
    <mergeCell ref="L219:M219"/>
    <mergeCell ref="N219:P219"/>
    <mergeCell ref="D220:F220"/>
    <mergeCell ref="G220:P220"/>
    <mergeCell ref="D217:F217"/>
    <mergeCell ref="H217:I217"/>
    <mergeCell ref="J217:K217"/>
    <mergeCell ref="L217:M217"/>
    <mergeCell ref="N217:P217"/>
    <mergeCell ref="D218:F218"/>
    <mergeCell ref="H218:I218"/>
    <mergeCell ref="J218:K218"/>
    <mergeCell ref="L218:M218"/>
    <mergeCell ref="N218:P218"/>
    <mergeCell ref="D215:F215"/>
    <mergeCell ref="H215:I215"/>
    <mergeCell ref="J215:K215"/>
    <mergeCell ref="L215:M215"/>
    <mergeCell ref="N215:P215"/>
    <mergeCell ref="D216:F216"/>
    <mergeCell ref="H216:I216"/>
    <mergeCell ref="J216:K216"/>
    <mergeCell ref="L216:M216"/>
    <mergeCell ref="N216:P216"/>
    <mergeCell ref="D210:F210"/>
    <mergeCell ref="H210:I210"/>
    <mergeCell ref="J210:K210"/>
    <mergeCell ref="L210:M210"/>
    <mergeCell ref="N210:P210"/>
    <mergeCell ref="D213:F213"/>
    <mergeCell ref="G213:P213"/>
    <mergeCell ref="D214:F214"/>
    <mergeCell ref="H214:I214"/>
    <mergeCell ref="J214:K214"/>
    <mergeCell ref="L214:M214"/>
    <mergeCell ref="N214:P214"/>
    <mergeCell ref="D211:F211"/>
    <mergeCell ref="H211:I211"/>
    <mergeCell ref="J211:K211"/>
    <mergeCell ref="L211:M211"/>
    <mergeCell ref="N211:P211"/>
    <mergeCell ref="D212:G212"/>
    <mergeCell ref="H212:I212"/>
    <mergeCell ref="J212:K212"/>
    <mergeCell ref="L212:M212"/>
    <mergeCell ref="N212:P212"/>
    <mergeCell ref="H208:I208"/>
    <mergeCell ref="J208:K208"/>
    <mergeCell ref="L208:M208"/>
    <mergeCell ref="N208:P208"/>
    <mergeCell ref="D209:F209"/>
    <mergeCell ref="H209:I209"/>
    <mergeCell ref="J209:K209"/>
    <mergeCell ref="L209:M209"/>
    <mergeCell ref="N209:P209"/>
    <mergeCell ref="J205:K205"/>
    <mergeCell ref="L205:M205"/>
    <mergeCell ref="N205:P205"/>
    <mergeCell ref="D206:F206"/>
    <mergeCell ref="H206:I206"/>
    <mergeCell ref="J206:K206"/>
    <mergeCell ref="L206:M206"/>
    <mergeCell ref="N206:P206"/>
    <mergeCell ref="C203:C255"/>
    <mergeCell ref="D203:F203"/>
    <mergeCell ref="H203:I203"/>
    <mergeCell ref="J203:K203"/>
    <mergeCell ref="L203:M203"/>
    <mergeCell ref="N203:P203"/>
    <mergeCell ref="D204:F204"/>
    <mergeCell ref="G204:P204"/>
    <mergeCell ref="D205:F205"/>
    <mergeCell ref="H205:I205"/>
    <mergeCell ref="D207:F207"/>
    <mergeCell ref="H207:I207"/>
    <mergeCell ref="J207:K207"/>
    <mergeCell ref="L207:M207"/>
    <mergeCell ref="N207:P207"/>
    <mergeCell ref="D208:F208"/>
    <mergeCell ref="D192:M193"/>
    <mergeCell ref="B198:D198"/>
    <mergeCell ref="E198:P198"/>
    <mergeCell ref="B200:P200"/>
    <mergeCell ref="C202:P202"/>
    <mergeCell ref="T202:W202"/>
    <mergeCell ref="D184:E186"/>
    <mergeCell ref="F184:G184"/>
    <mergeCell ref="F185:G185"/>
    <mergeCell ref="F186:G186"/>
    <mergeCell ref="D187:E189"/>
    <mergeCell ref="F187:G187"/>
    <mergeCell ref="F188:G188"/>
    <mergeCell ref="F189:G189"/>
    <mergeCell ref="C176:L176"/>
    <mergeCell ref="D178:H178"/>
    <mergeCell ref="I178:J178"/>
    <mergeCell ref="D180:M180"/>
    <mergeCell ref="D181:E183"/>
    <mergeCell ref="F181:J181"/>
    <mergeCell ref="K181:M181"/>
    <mergeCell ref="F182:G183"/>
    <mergeCell ref="H182:J182"/>
    <mergeCell ref="K182:M182"/>
    <mergeCell ref="C168:E168"/>
    <mergeCell ref="C169:E169"/>
    <mergeCell ref="C170:E170"/>
    <mergeCell ref="C171:E171"/>
    <mergeCell ref="C172:E172"/>
    <mergeCell ref="C173:E173"/>
    <mergeCell ref="C164:E164"/>
    <mergeCell ref="F164:G164"/>
    <mergeCell ref="C165:E165"/>
    <mergeCell ref="F165:G165"/>
    <mergeCell ref="C166:E167"/>
    <mergeCell ref="F166:P166"/>
    <mergeCell ref="C154:I154"/>
    <mergeCell ref="C157:P157"/>
    <mergeCell ref="Q157:R157"/>
    <mergeCell ref="C161:P161"/>
    <mergeCell ref="C163:E163"/>
    <mergeCell ref="F163:G163"/>
    <mergeCell ref="C150:I150"/>
    <mergeCell ref="C151:D153"/>
    <mergeCell ref="E151:F151"/>
    <mergeCell ref="E152:F152"/>
    <mergeCell ref="E153:I153"/>
    <mergeCell ref="E147:F147"/>
    <mergeCell ref="E148:F148"/>
    <mergeCell ref="E149:I149"/>
    <mergeCell ref="E141:F141"/>
    <mergeCell ref="E142:F142"/>
    <mergeCell ref="E143:F143"/>
    <mergeCell ref="E144:I144"/>
    <mergeCell ref="E145:F145"/>
    <mergeCell ref="G145:U145"/>
    <mergeCell ref="E146:F146"/>
    <mergeCell ref="G141:P141"/>
    <mergeCell ref="C138:U138"/>
    <mergeCell ref="C139:D140"/>
    <mergeCell ref="E139:F140"/>
    <mergeCell ref="G139:G140"/>
    <mergeCell ref="H139:H140"/>
    <mergeCell ref="I139:I140"/>
    <mergeCell ref="J139:J140"/>
    <mergeCell ref="K139:U139"/>
    <mergeCell ref="D132:G132"/>
    <mergeCell ref="H132:I132"/>
    <mergeCell ref="J132:K132"/>
    <mergeCell ref="L132:M132"/>
    <mergeCell ref="N132:P132"/>
    <mergeCell ref="B136:P136"/>
    <mergeCell ref="N128:P128"/>
    <mergeCell ref="D126:G126"/>
    <mergeCell ref="H126:I126"/>
    <mergeCell ref="J126:K126"/>
    <mergeCell ref="L126:M126"/>
    <mergeCell ref="N126:P126"/>
    <mergeCell ref="D131:G131"/>
    <mergeCell ref="H131:I131"/>
    <mergeCell ref="J131:K131"/>
    <mergeCell ref="L131:M131"/>
    <mergeCell ref="N131:P131"/>
    <mergeCell ref="D129:F129"/>
    <mergeCell ref="H129:I129"/>
    <mergeCell ref="J129:K129"/>
    <mergeCell ref="L129:M129"/>
    <mergeCell ref="N129:P129"/>
    <mergeCell ref="D130:F130"/>
    <mergeCell ref="H130:I130"/>
    <mergeCell ref="J130:K130"/>
    <mergeCell ref="L130:M130"/>
    <mergeCell ref="N130:P130"/>
    <mergeCell ref="J124:K124"/>
    <mergeCell ref="L124:M124"/>
    <mergeCell ref="N124:P124"/>
    <mergeCell ref="D125:F125"/>
    <mergeCell ref="H125:I125"/>
    <mergeCell ref="J125:K125"/>
    <mergeCell ref="L125:M125"/>
    <mergeCell ref="N125:P125"/>
    <mergeCell ref="C122:C132"/>
    <mergeCell ref="D122:F122"/>
    <mergeCell ref="H122:I122"/>
    <mergeCell ref="J122:K122"/>
    <mergeCell ref="L122:M122"/>
    <mergeCell ref="N122:P122"/>
    <mergeCell ref="D123:F123"/>
    <mergeCell ref="G123:P123"/>
    <mergeCell ref="D124:F124"/>
    <mergeCell ref="H124:I124"/>
    <mergeCell ref="D127:F127"/>
    <mergeCell ref="G127:P127"/>
    <mergeCell ref="D128:F128"/>
    <mergeCell ref="H128:I128"/>
    <mergeCell ref="J128:K128"/>
    <mergeCell ref="L128:M128"/>
    <mergeCell ref="D114:M115"/>
    <mergeCell ref="B117:D117"/>
    <mergeCell ref="E117:P117"/>
    <mergeCell ref="B119:P119"/>
    <mergeCell ref="C121:P121"/>
    <mergeCell ref="T121:W121"/>
    <mergeCell ref="D109:E111"/>
    <mergeCell ref="F109:G109"/>
    <mergeCell ref="F110:G110"/>
    <mergeCell ref="F111:G111"/>
    <mergeCell ref="C98:L98"/>
    <mergeCell ref="D100:H100"/>
    <mergeCell ref="I100:J100"/>
    <mergeCell ref="D102:M102"/>
    <mergeCell ref="D103:E105"/>
    <mergeCell ref="F103:J103"/>
    <mergeCell ref="K103:M103"/>
    <mergeCell ref="F104:G105"/>
    <mergeCell ref="H104:J104"/>
    <mergeCell ref="K104:M104"/>
    <mergeCell ref="C90:E90"/>
    <mergeCell ref="C91:E91"/>
    <mergeCell ref="C92:E92"/>
    <mergeCell ref="C93:E93"/>
    <mergeCell ref="C94:E94"/>
    <mergeCell ref="C95:E95"/>
    <mergeCell ref="C86:E86"/>
    <mergeCell ref="F86:G86"/>
    <mergeCell ref="C87:E87"/>
    <mergeCell ref="F87:G87"/>
    <mergeCell ref="C88:E89"/>
    <mergeCell ref="F88:P88"/>
    <mergeCell ref="C76:I76"/>
    <mergeCell ref="C79:P79"/>
    <mergeCell ref="Q79:R79"/>
    <mergeCell ref="C83:P83"/>
    <mergeCell ref="C85:E85"/>
    <mergeCell ref="F85:G85"/>
    <mergeCell ref="C72:I72"/>
    <mergeCell ref="C73:D75"/>
    <mergeCell ref="E73:F73"/>
    <mergeCell ref="E74:F74"/>
    <mergeCell ref="E75:I75"/>
    <mergeCell ref="E69:F69"/>
    <mergeCell ref="E70:F70"/>
    <mergeCell ref="E71:I71"/>
    <mergeCell ref="C58:D71"/>
    <mergeCell ref="E58:F58"/>
    <mergeCell ref="E63:F63"/>
    <mergeCell ref="E64:F64"/>
    <mergeCell ref="E65:F65"/>
    <mergeCell ref="E66:I66"/>
    <mergeCell ref="E67:F67"/>
    <mergeCell ref="G67:U67"/>
    <mergeCell ref="E68:F68"/>
    <mergeCell ref="B53:P53"/>
    <mergeCell ref="C55:U55"/>
    <mergeCell ref="C56:D57"/>
    <mergeCell ref="E56:F57"/>
    <mergeCell ref="G56:G57"/>
    <mergeCell ref="H56:H57"/>
    <mergeCell ref="I56:I57"/>
    <mergeCell ref="J56:J57"/>
    <mergeCell ref="K56:U56"/>
    <mergeCell ref="D49:G49"/>
    <mergeCell ref="H49:I49"/>
    <mergeCell ref="J49:K49"/>
    <mergeCell ref="L49:M49"/>
    <mergeCell ref="N49:P49"/>
    <mergeCell ref="D47:F47"/>
    <mergeCell ref="H47:I47"/>
    <mergeCell ref="J47:K47"/>
    <mergeCell ref="L47:M47"/>
    <mergeCell ref="N47:P47"/>
    <mergeCell ref="D48:G48"/>
    <mergeCell ref="H48:I48"/>
    <mergeCell ref="J48:K48"/>
    <mergeCell ref="L48:M48"/>
    <mergeCell ref="N48:P48"/>
    <mergeCell ref="D45:F45"/>
    <mergeCell ref="H45:I45"/>
    <mergeCell ref="J45:K45"/>
    <mergeCell ref="L45:M45"/>
    <mergeCell ref="N45:P45"/>
    <mergeCell ref="D46:F46"/>
    <mergeCell ref="H46:I46"/>
    <mergeCell ref="J46:K46"/>
    <mergeCell ref="L46:M46"/>
    <mergeCell ref="N46:P46"/>
    <mergeCell ref="D43:F43"/>
    <mergeCell ref="H43:I43"/>
    <mergeCell ref="J43:K43"/>
    <mergeCell ref="L43:M43"/>
    <mergeCell ref="N43:P43"/>
    <mergeCell ref="D44:F44"/>
    <mergeCell ref="H44:I44"/>
    <mergeCell ref="J44:K44"/>
    <mergeCell ref="L44:M44"/>
    <mergeCell ref="N44:P44"/>
    <mergeCell ref="D42:F42"/>
    <mergeCell ref="G42:P42"/>
    <mergeCell ref="D39:F39"/>
    <mergeCell ref="H39:I39"/>
    <mergeCell ref="J39:K39"/>
    <mergeCell ref="L39:M39"/>
    <mergeCell ref="N39:P39"/>
    <mergeCell ref="D40:F40"/>
    <mergeCell ref="H40:I40"/>
    <mergeCell ref="J40:K40"/>
    <mergeCell ref="L40:M40"/>
    <mergeCell ref="N40:P40"/>
    <mergeCell ref="H38:I38"/>
    <mergeCell ref="J38:K38"/>
    <mergeCell ref="L38:M38"/>
    <mergeCell ref="N38:P38"/>
    <mergeCell ref="D41:G41"/>
    <mergeCell ref="H41:I41"/>
    <mergeCell ref="J41:K41"/>
    <mergeCell ref="L41:M41"/>
    <mergeCell ref="N41:P41"/>
    <mergeCell ref="T31:W31"/>
    <mergeCell ref="C32:C49"/>
    <mergeCell ref="D32:F32"/>
    <mergeCell ref="H32:I32"/>
    <mergeCell ref="J32:K32"/>
    <mergeCell ref="L32:M32"/>
    <mergeCell ref="N32:P32"/>
    <mergeCell ref="D33:F33"/>
    <mergeCell ref="D35:F35"/>
    <mergeCell ref="H35:I35"/>
    <mergeCell ref="J35:K35"/>
    <mergeCell ref="L35:M35"/>
    <mergeCell ref="N35:P35"/>
    <mergeCell ref="D36:F36"/>
    <mergeCell ref="H36:I36"/>
    <mergeCell ref="J36:K36"/>
    <mergeCell ref="L36:M36"/>
    <mergeCell ref="N36:P36"/>
    <mergeCell ref="D37:F37"/>
    <mergeCell ref="H37:I37"/>
    <mergeCell ref="J37:K37"/>
    <mergeCell ref="L37:M37"/>
    <mergeCell ref="N37:P37"/>
    <mergeCell ref="D38:F38"/>
    <mergeCell ref="D14:R14"/>
    <mergeCell ref="B17:R17"/>
    <mergeCell ref="B21:P21"/>
    <mergeCell ref="B22:P22"/>
    <mergeCell ref="B23:P23"/>
    <mergeCell ref="B26:D26"/>
    <mergeCell ref="E26:P26"/>
    <mergeCell ref="G33:P33"/>
    <mergeCell ref="D34:F34"/>
    <mergeCell ref="H34:I34"/>
    <mergeCell ref="J34:K34"/>
    <mergeCell ref="L34:M34"/>
    <mergeCell ref="N34:P34"/>
    <mergeCell ref="B29:P29"/>
    <mergeCell ref="C31:P31"/>
  </mergeCells>
  <dataValidations disablePrompts="1" count="1">
    <dataValidation type="decimal" allowBlank="1" showInputMessage="1" showErrorMessage="1" promptTitle="VALOR DE LA CELDA" prompt="EL VALOR DE LA TASA SOCIAL DE DESCUENTO DEBE EXPRESARSE EN PORCENTAJE O NUMEROS DECIMALES. EN UN RAANGO ENTRE EL 10% Y EL 12% SEGUN SEA EL CASO ESPECIFICO._x000a__x000a_" sqref="F85:G85 F163:G163 F307:G307 F424:G424">
      <formula1>T88</formula1>
      <formula2>T89</formula2>
    </dataValidation>
  </dataValidations>
  <pageMargins left="0.7" right="0.7" top="0.75" bottom="0.75" header="0.3" footer="0.3"/>
  <pageSetup scale="31" orientation="portrait" r:id="rId1"/>
  <rowBreaks count="4" manualBreakCount="4">
    <brk id="96" max="21" man="1"/>
    <brk id="156" max="21" man="1"/>
    <brk id="363" max="21" man="1"/>
    <brk id="436" max="21" man="1"/>
  </rowBreaks>
  <drawing r:id="rId2"/>
  <legacy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dimension ref="B1:W57"/>
  <sheetViews>
    <sheetView view="pageBreakPreview" topLeftCell="A28" zoomScale="40" zoomScaleNormal="100" zoomScaleSheetLayoutView="40" workbookViewId="0">
      <selection activeCell="B1" sqref="B1:P1"/>
    </sheetView>
  </sheetViews>
  <sheetFormatPr baseColWidth="10" defaultColWidth="11.42578125" defaultRowHeight="15" x14ac:dyDescent="0.25"/>
  <cols>
    <col min="1" max="1" width="1.28515625" style="1" customWidth="1"/>
    <col min="2" max="2" width="12" style="1" customWidth="1"/>
    <col min="3" max="3" width="11.42578125" style="1" customWidth="1"/>
    <col min="4" max="4" width="13.42578125" style="1" customWidth="1"/>
    <col min="5" max="5" width="14" style="1" customWidth="1"/>
    <col min="6" max="6" width="17" style="1" customWidth="1"/>
    <col min="7" max="7" width="14.28515625" style="1" customWidth="1"/>
    <col min="8" max="12" width="11.42578125" style="1"/>
    <col min="13" max="13" width="14.7109375" style="1" customWidth="1"/>
    <col min="14" max="14" width="11.42578125" style="1"/>
    <col min="15" max="15" width="7.28515625" style="1" customWidth="1"/>
    <col min="16" max="16" width="5.7109375" style="1" customWidth="1"/>
    <col min="17" max="21" width="11.42578125" style="1"/>
    <col min="22" max="22" width="47.7109375" style="1" customWidth="1"/>
    <col min="23" max="16384" width="11.42578125" style="1"/>
  </cols>
  <sheetData>
    <row r="1" spans="2:16" s="165" customFormat="1" ht="30" x14ac:dyDescent="0.4">
      <c r="B1" s="1252" t="s">
        <v>510</v>
      </c>
      <c r="C1" s="1252"/>
      <c r="D1" s="1252"/>
      <c r="E1" s="1252"/>
      <c r="F1" s="1252"/>
      <c r="G1" s="1252"/>
      <c r="H1" s="1252"/>
      <c r="I1" s="1252"/>
      <c r="J1" s="1252"/>
      <c r="K1" s="1252"/>
      <c r="L1" s="1252"/>
      <c r="M1" s="1252"/>
      <c r="N1" s="1252"/>
      <c r="O1" s="1252"/>
      <c r="P1" s="1252"/>
    </row>
    <row r="2" spans="2:16" ht="15.75" thickBot="1" x14ac:dyDescent="0.3"/>
    <row r="3" spans="2:16" ht="15.75" thickTop="1" x14ac:dyDescent="0.25">
      <c r="B3" s="21"/>
      <c r="C3" s="22"/>
      <c r="D3" s="22"/>
      <c r="E3" s="22"/>
      <c r="F3" s="22"/>
      <c r="G3" s="22"/>
      <c r="H3" s="22"/>
      <c r="I3" s="22"/>
      <c r="J3" s="22"/>
      <c r="K3" s="22"/>
      <c r="L3" s="22"/>
      <c r="M3" s="22"/>
      <c r="N3" s="22"/>
      <c r="O3" s="22"/>
      <c r="P3" s="23"/>
    </row>
    <row r="4" spans="2:16" s="2" customFormat="1" x14ac:dyDescent="0.25">
      <c r="B4" s="24"/>
      <c r="P4" s="25"/>
    </row>
    <row r="5" spans="2:16" s="2" customFormat="1" x14ac:dyDescent="0.25">
      <c r="B5" s="24"/>
      <c r="P5" s="25"/>
    </row>
    <row r="6" spans="2:16" s="2" customFormat="1" x14ac:dyDescent="0.25">
      <c r="B6" s="24"/>
      <c r="P6" s="25"/>
    </row>
    <row r="7" spans="2:16" s="2" customFormat="1" x14ac:dyDescent="0.25">
      <c r="B7" s="24"/>
      <c r="P7" s="25"/>
    </row>
    <row r="8" spans="2:16" s="2" customFormat="1" x14ac:dyDescent="0.25">
      <c r="B8" s="24"/>
      <c r="P8" s="25"/>
    </row>
    <row r="9" spans="2:16" s="2" customFormat="1" x14ac:dyDescent="0.25">
      <c r="B9" s="24"/>
      <c r="P9" s="25"/>
    </row>
    <row r="10" spans="2:16" s="2" customFormat="1" x14ac:dyDescent="0.25">
      <c r="B10" s="24"/>
      <c r="P10" s="25"/>
    </row>
    <row r="11" spans="2:16" s="2" customFormat="1" x14ac:dyDescent="0.25">
      <c r="B11" s="24"/>
      <c r="P11" s="25"/>
    </row>
    <row r="12" spans="2:16" s="2" customFormat="1" x14ac:dyDescent="0.25">
      <c r="B12" s="24"/>
      <c r="P12" s="25"/>
    </row>
    <row r="13" spans="2:16" s="2" customFormat="1" x14ac:dyDescent="0.25">
      <c r="B13" s="24"/>
      <c r="P13" s="25"/>
    </row>
    <row r="14" spans="2:16" s="2" customFormat="1" x14ac:dyDescent="0.25">
      <c r="B14" s="24"/>
      <c r="D14" s="1260"/>
      <c r="E14" s="1260"/>
      <c r="F14" s="1260"/>
      <c r="G14" s="1260"/>
      <c r="H14" s="1260"/>
      <c r="I14" s="1260"/>
      <c r="J14" s="1260"/>
      <c r="K14" s="1260"/>
      <c r="L14" s="1260"/>
      <c r="M14" s="1260"/>
      <c r="N14" s="1260"/>
      <c r="O14" s="1260"/>
      <c r="P14" s="1328"/>
    </row>
    <row r="15" spans="2:16" ht="15.75" thickBot="1" x14ac:dyDescent="0.3">
      <c r="B15" s="26"/>
      <c r="C15" s="27"/>
      <c r="D15" s="27"/>
      <c r="E15" s="27"/>
      <c r="F15" s="27"/>
      <c r="G15" s="27"/>
      <c r="H15" s="27"/>
      <c r="I15" s="27"/>
      <c r="J15" s="27"/>
      <c r="K15" s="27"/>
      <c r="L15" s="27"/>
      <c r="M15" s="27"/>
      <c r="N15" s="27"/>
      <c r="O15" s="27"/>
      <c r="P15" s="28"/>
    </row>
    <row r="16" spans="2:16" s="4" customFormat="1" ht="16.5" thickTop="1" thickBot="1" x14ac:dyDescent="0.3">
      <c r="D16" s="13"/>
      <c r="E16" s="49"/>
      <c r="F16" s="13"/>
      <c r="G16" s="13"/>
      <c r="H16" s="13"/>
      <c r="I16" s="13"/>
      <c r="J16" s="13"/>
      <c r="K16" s="13"/>
      <c r="L16" s="13"/>
      <c r="M16" s="13"/>
      <c r="N16" s="13"/>
      <c r="O16" s="13"/>
      <c r="P16" s="13"/>
    </row>
    <row r="17" spans="2:23" s="4" customFormat="1" ht="47.25" customHeight="1" thickTop="1" thickBot="1" x14ac:dyDescent="0.3">
      <c r="B17" s="1428" t="s">
        <v>373</v>
      </c>
      <c r="C17" s="1429"/>
      <c r="D17" s="1429"/>
      <c r="E17" s="1429"/>
      <c r="F17" s="1429"/>
      <c r="G17" s="1429"/>
      <c r="H17" s="1429"/>
      <c r="I17" s="1429"/>
      <c r="J17" s="1429"/>
      <c r="K17" s="1429"/>
      <c r="L17" s="1429"/>
      <c r="M17" s="1429"/>
      <c r="N17" s="1429"/>
      <c r="O17" s="1429"/>
      <c r="P17" s="1430"/>
    </row>
    <row r="18" spans="2:23" s="4" customFormat="1" ht="12.75" customHeight="1" thickTop="1" x14ac:dyDescent="0.25">
      <c r="B18" s="166"/>
      <c r="C18" s="166"/>
      <c r="D18" s="166"/>
      <c r="E18" s="166"/>
      <c r="F18" s="166"/>
      <c r="G18" s="166"/>
      <c r="H18" s="166"/>
      <c r="I18" s="166"/>
      <c r="J18" s="166"/>
      <c r="K18" s="166"/>
      <c r="L18" s="166"/>
      <c r="M18" s="166"/>
      <c r="N18" s="166"/>
      <c r="O18" s="166"/>
      <c r="P18" s="166"/>
    </row>
    <row r="19" spans="2:23" s="4" customFormat="1" ht="12.75" customHeight="1" x14ac:dyDescent="0.25">
      <c r="D19" s="13"/>
      <c r="E19" s="13"/>
      <c r="F19" s="13"/>
      <c r="G19" s="13"/>
      <c r="H19" s="13"/>
      <c r="I19" s="13"/>
      <c r="J19" s="13"/>
      <c r="K19" s="13"/>
      <c r="L19" s="13"/>
      <c r="M19" s="13"/>
      <c r="N19" s="13"/>
      <c r="O19" s="13"/>
      <c r="P19" s="13"/>
    </row>
    <row r="20" spans="2:23" ht="12.75" customHeight="1" thickBot="1" x14ac:dyDescent="0.3"/>
    <row r="21" spans="2:23" s="4" customFormat="1" ht="19.5" thickTop="1" thickBot="1" x14ac:dyDescent="0.3">
      <c r="B21" s="1402" t="s">
        <v>492</v>
      </c>
      <c r="C21" s="1403"/>
      <c r="D21" s="1403"/>
      <c r="E21" s="1403"/>
      <c r="F21" s="1403"/>
      <c r="G21" s="1403"/>
      <c r="H21" s="1403"/>
      <c r="I21" s="1403"/>
      <c r="J21" s="1403"/>
      <c r="K21" s="1403"/>
      <c r="L21" s="1403"/>
      <c r="M21" s="1403"/>
      <c r="N21" s="1403"/>
      <c r="O21" s="1403"/>
      <c r="P21" s="1404"/>
    </row>
    <row r="22" spans="2:23" s="4" customFormat="1" ht="15.75" thickTop="1" x14ac:dyDescent="0.25">
      <c r="D22" s="13"/>
      <c r="E22" s="13"/>
      <c r="F22" s="13"/>
      <c r="G22" s="13"/>
      <c r="H22" s="13"/>
      <c r="I22" s="13"/>
      <c r="J22" s="13"/>
      <c r="K22" s="13"/>
      <c r="L22" s="13"/>
      <c r="M22" s="13"/>
      <c r="N22" s="13"/>
      <c r="O22" s="13"/>
      <c r="P22" s="13"/>
    </row>
    <row r="23" spans="2:23" s="4" customFormat="1" ht="18" x14ac:dyDescent="0.25">
      <c r="C23" s="1110" t="s">
        <v>278</v>
      </c>
      <c r="D23" s="1110"/>
      <c r="E23" s="1110"/>
      <c r="F23" s="1110"/>
      <c r="G23" s="1110"/>
      <c r="H23" s="1110"/>
      <c r="I23" s="1110"/>
      <c r="J23" s="1110"/>
      <c r="K23" s="1110"/>
      <c r="L23" s="1110"/>
      <c r="M23" s="1110"/>
      <c r="N23" s="1110"/>
      <c r="V23" s="4" t="s">
        <v>161</v>
      </c>
    </row>
    <row r="24" spans="2:23" s="4" customFormat="1" ht="15.75" thickBot="1" x14ac:dyDescent="0.3"/>
    <row r="25" spans="2:23" s="4" customFormat="1" ht="24.75" customHeight="1" thickTop="1" thickBot="1" x14ac:dyDescent="0.35">
      <c r="C25" s="801" t="s">
        <v>68</v>
      </c>
      <c r="D25" s="801"/>
      <c r="E25" s="801"/>
      <c r="F25" s="801"/>
      <c r="G25" s="801"/>
      <c r="H25" s="801"/>
      <c r="I25" s="801"/>
      <c r="J25" s="801"/>
      <c r="K25" s="801"/>
      <c r="L25" s="801"/>
      <c r="M25" s="801"/>
      <c r="N25" s="801"/>
      <c r="O25" s="12"/>
      <c r="P25" s="12"/>
      <c r="V25" s="36" t="s">
        <v>75</v>
      </c>
      <c r="W25" s="35"/>
    </row>
    <row r="26" spans="2:23" s="4" customFormat="1" ht="34.5" customHeight="1" thickTop="1" thickBot="1" x14ac:dyDescent="0.35">
      <c r="C26" s="1597" t="s">
        <v>69</v>
      </c>
      <c r="D26" s="1597"/>
      <c r="E26" s="1597"/>
      <c r="F26" s="1597" t="s">
        <v>91</v>
      </c>
      <c r="G26" s="1597"/>
      <c r="H26" s="1597"/>
      <c r="I26" s="1597"/>
      <c r="J26" s="1597"/>
      <c r="K26" s="1597"/>
      <c r="L26" s="1597"/>
      <c r="M26" s="1597"/>
      <c r="N26" s="1597"/>
      <c r="O26" s="5"/>
      <c r="P26" s="5"/>
      <c r="V26" s="36" t="s">
        <v>76</v>
      </c>
      <c r="W26" s="35"/>
    </row>
    <row r="27" spans="2:23" s="41" customFormat="1" ht="42.75" customHeight="1" thickTop="1" thickBot="1" x14ac:dyDescent="0.35">
      <c r="C27" s="1595" t="s">
        <v>105</v>
      </c>
      <c r="D27" s="1595"/>
      <c r="E27" s="1595"/>
      <c r="F27" s="1596" t="s">
        <v>493</v>
      </c>
      <c r="G27" s="1596"/>
      <c r="H27" s="1596"/>
      <c r="I27" s="1596"/>
      <c r="J27" s="1596"/>
      <c r="K27" s="1596"/>
      <c r="L27" s="1596"/>
      <c r="M27" s="1596"/>
      <c r="N27" s="1596"/>
      <c r="O27" s="42"/>
      <c r="P27" s="42"/>
      <c r="V27" s="36" t="s">
        <v>77</v>
      </c>
      <c r="W27" s="43"/>
    </row>
    <row r="28" spans="2:23" s="41" customFormat="1" ht="42.75" customHeight="1" thickTop="1" thickBot="1" x14ac:dyDescent="0.35">
      <c r="C28" s="1595" t="s">
        <v>72</v>
      </c>
      <c r="D28" s="1595"/>
      <c r="E28" s="1595"/>
      <c r="F28" s="1596" t="s">
        <v>494</v>
      </c>
      <c r="G28" s="1596"/>
      <c r="H28" s="1596"/>
      <c r="I28" s="1596"/>
      <c r="J28" s="1596"/>
      <c r="K28" s="1596"/>
      <c r="L28" s="1596"/>
      <c r="M28" s="1596"/>
      <c r="N28" s="1596"/>
      <c r="O28" s="42"/>
      <c r="P28" s="42"/>
      <c r="V28" s="36" t="s">
        <v>162</v>
      </c>
      <c r="W28" s="43"/>
    </row>
    <row r="29" spans="2:23" s="41" customFormat="1" ht="42.75" customHeight="1" thickTop="1" thickBot="1" x14ac:dyDescent="0.35">
      <c r="C29" s="1595" t="s">
        <v>70</v>
      </c>
      <c r="D29" s="1595"/>
      <c r="E29" s="1595"/>
      <c r="F29" s="1596" t="s">
        <v>495</v>
      </c>
      <c r="G29" s="1596"/>
      <c r="H29" s="1596"/>
      <c r="I29" s="1596"/>
      <c r="J29" s="1596"/>
      <c r="K29" s="1596"/>
      <c r="L29" s="1596"/>
      <c r="M29" s="1596"/>
      <c r="N29" s="1596"/>
      <c r="O29" s="42"/>
      <c r="P29" s="42"/>
      <c r="V29" s="36" t="s">
        <v>163</v>
      </c>
      <c r="W29" s="43"/>
    </row>
    <row r="30" spans="2:23" s="41" customFormat="1" ht="42.75" customHeight="1" thickTop="1" thickBot="1" x14ac:dyDescent="0.35">
      <c r="C30" s="1595" t="s">
        <v>73</v>
      </c>
      <c r="D30" s="1595"/>
      <c r="E30" s="1595"/>
      <c r="F30" s="1596" t="s">
        <v>496</v>
      </c>
      <c r="G30" s="1596"/>
      <c r="H30" s="1596"/>
      <c r="I30" s="1596"/>
      <c r="J30" s="1596"/>
      <c r="K30" s="1596"/>
      <c r="L30" s="1596"/>
      <c r="M30" s="1596"/>
      <c r="N30" s="1596"/>
      <c r="O30" s="42"/>
      <c r="P30" s="42"/>
      <c r="V30" s="36" t="s">
        <v>164</v>
      </c>
      <c r="W30" s="43"/>
    </row>
    <row r="31" spans="2:23" s="41" customFormat="1" ht="42.75" customHeight="1" thickTop="1" thickBot="1" x14ac:dyDescent="0.35">
      <c r="C31" s="1595" t="s">
        <v>71</v>
      </c>
      <c r="D31" s="1595"/>
      <c r="E31" s="1595"/>
      <c r="F31" s="1596" t="s">
        <v>418</v>
      </c>
      <c r="G31" s="1596"/>
      <c r="H31" s="1596"/>
      <c r="I31" s="1596"/>
      <c r="J31" s="1596"/>
      <c r="K31" s="1596"/>
      <c r="L31" s="1596"/>
      <c r="M31" s="1596"/>
      <c r="N31" s="1596"/>
      <c r="O31" s="42"/>
      <c r="P31" s="42"/>
      <c r="V31" s="36" t="s">
        <v>165</v>
      </c>
      <c r="W31" s="43"/>
    </row>
    <row r="32" spans="2:23" s="4" customFormat="1" ht="17.25" thickTop="1" x14ac:dyDescent="0.3">
      <c r="C32" s="49"/>
      <c r="V32" s="36" t="s">
        <v>166</v>
      </c>
      <c r="W32" s="35"/>
    </row>
    <row r="33" spans="3:23" s="4" customFormat="1" ht="16.5" x14ac:dyDescent="0.3">
      <c r="C33" s="49"/>
      <c r="V33" s="36" t="s">
        <v>167</v>
      </c>
      <c r="W33" s="35"/>
    </row>
    <row r="34" spans="3:23" s="4" customFormat="1" ht="18" x14ac:dyDescent="0.25">
      <c r="C34" s="1110" t="s">
        <v>279</v>
      </c>
      <c r="D34" s="1110"/>
      <c r="E34" s="1110"/>
      <c r="F34" s="1110"/>
      <c r="G34" s="1110"/>
      <c r="H34" s="1110"/>
      <c r="I34" s="1110"/>
      <c r="J34" s="1110"/>
      <c r="K34" s="1110"/>
      <c r="L34" s="1110"/>
      <c r="M34" s="1110"/>
      <c r="N34" s="1110"/>
      <c r="V34" s="4" t="s">
        <v>161</v>
      </c>
    </row>
    <row r="35" spans="3:23" s="4" customFormat="1" ht="15.75" thickBot="1" x14ac:dyDescent="0.3"/>
    <row r="36" spans="3:23" s="4" customFormat="1" ht="24.75" customHeight="1" thickTop="1" thickBot="1" x14ac:dyDescent="0.35">
      <c r="C36" s="801" t="s">
        <v>68</v>
      </c>
      <c r="D36" s="801"/>
      <c r="E36" s="801"/>
      <c r="F36" s="801"/>
      <c r="G36" s="801"/>
      <c r="H36" s="801"/>
      <c r="I36" s="801"/>
      <c r="J36" s="801"/>
      <c r="K36" s="801"/>
      <c r="L36" s="801"/>
      <c r="M36" s="801"/>
      <c r="N36" s="801"/>
      <c r="O36" s="12"/>
      <c r="P36" s="12"/>
      <c r="V36" s="36" t="s">
        <v>75</v>
      </c>
      <c r="W36" s="35"/>
    </row>
    <row r="37" spans="3:23" s="4" customFormat="1" ht="60.75" customHeight="1" thickTop="1" thickBot="1" x14ac:dyDescent="0.35">
      <c r="C37" s="1589" t="s">
        <v>169</v>
      </c>
      <c r="D37" s="1590"/>
      <c r="E37" s="1591"/>
      <c r="F37" s="1592" t="s">
        <v>171</v>
      </c>
      <c r="G37" s="1593"/>
      <c r="H37" s="1593"/>
      <c r="I37" s="1593"/>
      <c r="J37" s="1594"/>
      <c r="K37" s="1593" t="s">
        <v>170</v>
      </c>
      <c r="L37" s="1593"/>
      <c r="M37" s="1593"/>
      <c r="N37" s="1594"/>
      <c r="O37" s="5"/>
      <c r="P37" s="5"/>
      <c r="V37" s="36" t="s">
        <v>76</v>
      </c>
      <c r="W37" s="35"/>
    </row>
    <row r="38" spans="3:23" s="41" customFormat="1" ht="69" customHeight="1" thickTop="1" thickBot="1" x14ac:dyDescent="0.35">
      <c r="C38" s="1581" t="s">
        <v>497</v>
      </c>
      <c r="D38" s="1582"/>
      <c r="E38" s="1583"/>
      <c r="F38" s="1306" t="s">
        <v>498</v>
      </c>
      <c r="G38" s="1306"/>
      <c r="H38" s="1306"/>
      <c r="I38" s="1306"/>
      <c r="J38" s="1306"/>
      <c r="K38" s="1307" t="s">
        <v>499</v>
      </c>
      <c r="L38" s="1308"/>
      <c r="M38" s="1308"/>
      <c r="N38" s="1309"/>
      <c r="O38" s="42"/>
      <c r="P38" s="42"/>
      <c r="V38" s="36" t="s">
        <v>77</v>
      </c>
      <c r="W38" s="43"/>
    </row>
    <row r="39" spans="3:23" s="41" customFormat="1" ht="69" customHeight="1" thickTop="1" thickBot="1" x14ac:dyDescent="0.35">
      <c r="C39" s="1584"/>
      <c r="D39" s="1585"/>
      <c r="E39" s="1586"/>
      <c r="F39" s="1306" t="s">
        <v>500</v>
      </c>
      <c r="G39" s="1306"/>
      <c r="H39" s="1306"/>
      <c r="I39" s="1306"/>
      <c r="J39" s="1306"/>
      <c r="K39" s="1307" t="s">
        <v>501</v>
      </c>
      <c r="L39" s="1308"/>
      <c r="M39" s="1308"/>
      <c r="N39" s="1309"/>
      <c r="O39" s="42"/>
      <c r="P39" s="42"/>
      <c r="V39" s="36" t="s">
        <v>162</v>
      </c>
      <c r="W39" s="43"/>
    </row>
    <row r="40" spans="3:23" s="41" customFormat="1" ht="69" customHeight="1" thickTop="1" thickBot="1" x14ac:dyDescent="0.35">
      <c r="C40" s="1581"/>
      <c r="D40" s="1582"/>
      <c r="E40" s="1583"/>
      <c r="F40" s="1306"/>
      <c r="G40" s="1306"/>
      <c r="H40" s="1306"/>
      <c r="I40" s="1306"/>
      <c r="J40" s="1306"/>
      <c r="K40" s="1307"/>
      <c r="L40" s="1308"/>
      <c r="M40" s="1308"/>
      <c r="N40" s="1309"/>
      <c r="O40" s="42"/>
      <c r="P40" s="42"/>
      <c r="V40" s="36" t="s">
        <v>165</v>
      </c>
      <c r="W40" s="43"/>
    </row>
    <row r="41" spans="3:23" s="41" customFormat="1" ht="69" customHeight="1" thickTop="1" thickBot="1" x14ac:dyDescent="0.35">
      <c r="C41" s="1581"/>
      <c r="D41" s="1582"/>
      <c r="E41" s="1583"/>
      <c r="F41" s="1306"/>
      <c r="G41" s="1306"/>
      <c r="H41" s="1306"/>
      <c r="I41" s="1306"/>
      <c r="J41" s="1306"/>
      <c r="K41" s="1307"/>
      <c r="L41" s="1308"/>
      <c r="M41" s="1308"/>
      <c r="N41" s="1309"/>
      <c r="O41" s="42"/>
      <c r="P41" s="42"/>
      <c r="V41" s="36" t="s">
        <v>168</v>
      </c>
      <c r="W41" s="43"/>
    </row>
    <row r="42" spans="3:23" s="41" customFormat="1" ht="69" customHeight="1" thickTop="1" thickBot="1" x14ac:dyDescent="0.35">
      <c r="C42" s="1581"/>
      <c r="D42" s="1582"/>
      <c r="E42" s="1583"/>
      <c r="F42" s="1306"/>
      <c r="G42" s="1306"/>
      <c r="H42" s="1306"/>
      <c r="I42" s="1306"/>
      <c r="J42" s="1306"/>
      <c r="K42" s="1307"/>
      <c r="L42" s="1308"/>
      <c r="M42" s="1308"/>
      <c r="N42" s="1309"/>
      <c r="O42" s="42"/>
      <c r="P42" s="42"/>
      <c r="V42" s="36" t="s">
        <v>27</v>
      </c>
      <c r="W42" s="43"/>
    </row>
    <row r="43" spans="3:23" s="41" customFormat="1" ht="42.75" customHeight="1" thickTop="1" thickBot="1" x14ac:dyDescent="0.3">
      <c r="C43" s="1587"/>
      <c r="D43" s="1587"/>
      <c r="E43" s="1587"/>
      <c r="F43" s="1588"/>
      <c r="G43" s="1588"/>
      <c r="H43" s="1588"/>
      <c r="I43" s="1588"/>
      <c r="J43" s="1588"/>
      <c r="K43" s="1588"/>
      <c r="L43" s="1588"/>
      <c r="M43" s="1588"/>
      <c r="N43" s="1588"/>
      <c r="O43" s="42"/>
      <c r="P43" s="42"/>
      <c r="W43" s="43"/>
    </row>
    <row r="44" spans="3:23" s="4" customFormat="1" ht="15.75" thickTop="1" x14ac:dyDescent="0.25">
      <c r="C44" s="11"/>
      <c r="D44" s="49"/>
      <c r="W44" s="35"/>
    </row>
    <row r="45" spans="3:23" s="4" customFormat="1" ht="18" x14ac:dyDescent="0.25">
      <c r="C45" s="1110" t="s">
        <v>280</v>
      </c>
      <c r="D45" s="1110"/>
      <c r="E45" s="1110"/>
      <c r="F45" s="1110"/>
      <c r="G45" s="1110"/>
      <c r="H45" s="1110"/>
      <c r="I45" s="1110"/>
      <c r="J45" s="1110"/>
      <c r="K45" s="1110"/>
      <c r="L45" s="1110"/>
      <c r="M45" s="1110"/>
      <c r="N45" s="1110"/>
      <c r="O45" s="1110"/>
      <c r="P45" s="1110"/>
    </row>
    <row r="46" spans="3:23" s="4" customFormat="1" ht="15.75" thickBot="1" x14ac:dyDescent="0.3"/>
    <row r="47" spans="3:23" s="4" customFormat="1" ht="15.75" customHeight="1" thickTop="1" thickBot="1" x14ac:dyDescent="0.3">
      <c r="C47" s="801" t="s">
        <v>106</v>
      </c>
      <c r="D47" s="801"/>
      <c r="E47" s="801"/>
      <c r="F47" s="801"/>
      <c r="G47" s="801"/>
      <c r="H47" s="801"/>
      <c r="I47" s="801"/>
      <c r="J47" s="801"/>
      <c r="K47" s="801"/>
      <c r="L47" s="801"/>
      <c r="M47" s="801"/>
      <c r="N47" s="801"/>
    </row>
    <row r="48" spans="3:23" s="4" customFormat="1" ht="31.5" customHeight="1" thickTop="1" thickBot="1" x14ac:dyDescent="0.3">
      <c r="C48" s="1389" t="s">
        <v>74</v>
      </c>
      <c r="D48" s="1389"/>
      <c r="E48" s="1389"/>
      <c r="F48" s="1389"/>
      <c r="G48" s="1389" t="s">
        <v>91</v>
      </c>
      <c r="H48" s="1389"/>
      <c r="I48" s="1389"/>
      <c r="J48" s="1389"/>
      <c r="K48" s="1389" t="s">
        <v>107</v>
      </c>
      <c r="L48" s="1389"/>
      <c r="M48" s="1389"/>
      <c r="N48" s="1389"/>
    </row>
    <row r="49" spans="3:23" s="4" customFormat="1" ht="81.75" customHeight="1" thickTop="1" thickBot="1" x14ac:dyDescent="0.3">
      <c r="C49" s="1579" t="s">
        <v>76</v>
      </c>
      <c r="D49" s="1579"/>
      <c r="E49" s="1579"/>
      <c r="F49" s="1579"/>
      <c r="G49" s="1580" t="s">
        <v>502</v>
      </c>
      <c r="H49" s="1580"/>
      <c r="I49" s="1580"/>
      <c r="J49" s="1580"/>
      <c r="K49" s="1306" t="s">
        <v>503</v>
      </c>
      <c r="L49" s="1306"/>
      <c r="M49" s="1306"/>
      <c r="N49" s="1306"/>
    </row>
    <row r="50" spans="3:23" s="4" customFormat="1" ht="15.75" thickTop="1" x14ac:dyDescent="0.25">
      <c r="C50" s="11"/>
      <c r="H50" s="48"/>
      <c r="W50" s="35"/>
    </row>
    <row r="51" spans="3:23" s="4" customFormat="1" x14ac:dyDescent="0.25">
      <c r="C51" s="11"/>
      <c r="W51" s="35"/>
    </row>
    <row r="52" spans="3:23" s="4" customFormat="1" ht="18" x14ac:dyDescent="0.25">
      <c r="C52" s="1110" t="s">
        <v>281</v>
      </c>
      <c r="D52" s="1110"/>
      <c r="E52" s="1110"/>
      <c r="F52" s="1110"/>
      <c r="G52" s="1110"/>
      <c r="H52" s="1110"/>
      <c r="I52" s="1110"/>
      <c r="J52" s="1110"/>
      <c r="K52" s="1110"/>
      <c r="L52" s="1110"/>
      <c r="M52" s="1110"/>
      <c r="N52" s="1110"/>
      <c r="O52" s="1110"/>
      <c r="P52" s="1110"/>
    </row>
    <row r="53" spans="3:23" s="4" customFormat="1" ht="15.75" thickBot="1" x14ac:dyDescent="0.3"/>
    <row r="54" spans="3:23" s="4" customFormat="1" ht="15.75" customHeight="1" thickTop="1" thickBot="1" x14ac:dyDescent="0.3">
      <c r="C54" s="801" t="s">
        <v>106</v>
      </c>
      <c r="D54" s="801"/>
      <c r="E54" s="801"/>
      <c r="F54" s="801"/>
      <c r="G54" s="801"/>
      <c r="H54" s="801"/>
      <c r="I54" s="801"/>
      <c r="J54" s="801"/>
      <c r="K54" s="801"/>
      <c r="L54" s="801"/>
      <c r="M54" s="801"/>
      <c r="N54" s="801"/>
    </row>
    <row r="55" spans="3:23" s="4" customFormat="1" ht="31.5" customHeight="1" thickTop="1" thickBot="1" x14ac:dyDescent="0.3">
      <c r="C55" s="1389" t="s">
        <v>74</v>
      </c>
      <c r="D55" s="1389"/>
      <c r="E55" s="1389"/>
      <c r="F55" s="1389"/>
      <c r="G55" s="1389" t="s">
        <v>91</v>
      </c>
      <c r="H55" s="1389"/>
      <c r="I55" s="1389"/>
      <c r="J55" s="1389"/>
      <c r="K55" s="1389" t="s">
        <v>107</v>
      </c>
      <c r="L55" s="1389"/>
      <c r="M55" s="1389"/>
      <c r="N55" s="1389"/>
    </row>
    <row r="56" spans="3:23" s="4" customFormat="1" ht="51.75" customHeight="1" thickTop="1" thickBot="1" x14ac:dyDescent="0.3">
      <c r="C56" s="1579" t="s">
        <v>75</v>
      </c>
      <c r="D56" s="1579"/>
      <c r="E56" s="1579"/>
      <c r="F56" s="1579"/>
      <c r="G56" s="1580" t="s">
        <v>504</v>
      </c>
      <c r="H56" s="1580"/>
      <c r="I56" s="1580"/>
      <c r="J56" s="1580"/>
      <c r="K56" s="1306" t="s">
        <v>505</v>
      </c>
      <c r="L56" s="1306"/>
      <c r="M56" s="1306"/>
      <c r="N56" s="1306"/>
    </row>
    <row r="57" spans="3:23" ht="15.75" thickTop="1" x14ac:dyDescent="0.25"/>
  </sheetData>
  <sheetProtection password="CA9C" sheet="1" objects="1" scenarios="1"/>
  <mergeCells count="58">
    <mergeCell ref="C26:E26"/>
    <mergeCell ref="F26:N26"/>
    <mergeCell ref="B1:P1"/>
    <mergeCell ref="D14:P14"/>
    <mergeCell ref="B17:P17"/>
    <mergeCell ref="B21:P21"/>
    <mergeCell ref="C23:N23"/>
    <mergeCell ref="C25:N25"/>
    <mergeCell ref="C36:N36"/>
    <mergeCell ref="C27:E27"/>
    <mergeCell ref="F27:N27"/>
    <mergeCell ref="C28:E28"/>
    <mergeCell ref="F28:N28"/>
    <mergeCell ref="C29:E29"/>
    <mergeCell ref="F29:N29"/>
    <mergeCell ref="C30:E30"/>
    <mergeCell ref="F30:N30"/>
    <mergeCell ref="C31:E31"/>
    <mergeCell ref="F31:N31"/>
    <mergeCell ref="C34:N34"/>
    <mergeCell ref="K39:N39"/>
    <mergeCell ref="C40:E40"/>
    <mergeCell ref="F40:J40"/>
    <mergeCell ref="K40:N40"/>
    <mergeCell ref="C37:E37"/>
    <mergeCell ref="F37:J37"/>
    <mergeCell ref="K37:N37"/>
    <mergeCell ref="F38:J38"/>
    <mergeCell ref="K38:N38"/>
    <mergeCell ref="O45:P45"/>
    <mergeCell ref="C47:N47"/>
    <mergeCell ref="C41:E41"/>
    <mergeCell ref="F41:J41"/>
    <mergeCell ref="K41:N41"/>
    <mergeCell ref="C42:E42"/>
    <mergeCell ref="F42:J42"/>
    <mergeCell ref="K42:N42"/>
    <mergeCell ref="O52:P52"/>
    <mergeCell ref="C54:N54"/>
    <mergeCell ref="C55:F55"/>
    <mergeCell ref="G55:J55"/>
    <mergeCell ref="K55:N55"/>
    <mergeCell ref="C56:F56"/>
    <mergeCell ref="G56:J56"/>
    <mergeCell ref="K56:N56"/>
    <mergeCell ref="C38:E39"/>
    <mergeCell ref="C52:N52"/>
    <mergeCell ref="C48:F48"/>
    <mergeCell ref="G48:J48"/>
    <mergeCell ref="K48:N48"/>
    <mergeCell ref="C49:F49"/>
    <mergeCell ref="G49:J49"/>
    <mergeCell ref="K49:N49"/>
    <mergeCell ref="C43:E43"/>
    <mergeCell ref="F43:J43"/>
    <mergeCell ref="K43:N43"/>
    <mergeCell ref="C45:N45"/>
    <mergeCell ref="F39:J39"/>
  </mergeCells>
  <dataValidations count="1">
    <dataValidation type="list" allowBlank="1" showInputMessage="1" showErrorMessage="1" sqref="C49:F49 C56:F56">
      <formula1>$V$24:$V$41</formula1>
    </dataValidation>
  </dataValidations>
  <pageMargins left="0.7" right="0.7" top="0.75" bottom="0.75" header="0.3" footer="0.3"/>
  <pageSetup scale="50" orientation="portrait" r:id="rId1"/>
  <rowBreaks count="1" manualBreakCount="1">
    <brk id="43" max="15" man="1"/>
  </rowBreaks>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tabColor theme="3" tint="0.59999389629810485"/>
  </sheetPr>
  <dimension ref="B1:W76"/>
  <sheetViews>
    <sheetView view="pageBreakPreview" topLeftCell="A19" zoomScale="25" zoomScaleNormal="100" zoomScaleSheetLayoutView="25" workbookViewId="0">
      <selection activeCell="G62" sqref="G62"/>
    </sheetView>
  </sheetViews>
  <sheetFormatPr baseColWidth="10" defaultColWidth="11.42578125" defaultRowHeight="15" x14ac:dyDescent="0.25"/>
  <cols>
    <col min="1" max="1" width="2.28515625" style="1" customWidth="1"/>
    <col min="2" max="2" width="12" style="1" customWidth="1"/>
    <col min="3" max="3" width="11.42578125" style="1" customWidth="1"/>
    <col min="4" max="4" width="13.42578125" style="1" customWidth="1"/>
    <col min="5" max="5" width="14" style="1" customWidth="1"/>
    <col min="6" max="6" width="19.7109375" style="1" customWidth="1"/>
    <col min="7" max="9" width="17.5703125" style="1" customWidth="1"/>
    <col min="10" max="10" width="17.28515625" style="1" bestFit="1" customWidth="1"/>
    <col min="11" max="21" width="12.7109375" style="1" customWidth="1"/>
    <col min="22" max="22" width="13.140625" style="1" bestFit="1" customWidth="1"/>
    <col min="23" max="16384" width="11.42578125" style="1"/>
  </cols>
  <sheetData>
    <row r="1" spans="2:21" s="165" customFormat="1" ht="30" x14ac:dyDescent="0.4">
      <c r="B1" s="1252" t="s">
        <v>511</v>
      </c>
      <c r="C1" s="1252"/>
      <c r="D1" s="1252"/>
      <c r="E1" s="1252"/>
      <c r="F1" s="1252"/>
      <c r="G1" s="1252"/>
      <c r="H1" s="1252"/>
      <c r="I1" s="1252"/>
      <c r="J1" s="1252"/>
      <c r="K1" s="1252"/>
      <c r="L1" s="1252"/>
      <c r="M1" s="1252"/>
      <c r="N1" s="1252"/>
      <c r="O1" s="1252"/>
      <c r="P1" s="1252"/>
    </row>
    <row r="2" spans="2:21" ht="15.75" thickBot="1" x14ac:dyDescent="0.3"/>
    <row r="3" spans="2:21" ht="15.75" thickTop="1" x14ac:dyDescent="0.25">
      <c r="B3" s="21"/>
      <c r="C3" s="22"/>
      <c r="D3" s="22"/>
      <c r="E3" s="22"/>
      <c r="F3" s="22"/>
      <c r="G3" s="22"/>
      <c r="H3" s="22"/>
      <c r="I3" s="22"/>
      <c r="J3" s="22"/>
      <c r="K3" s="22"/>
      <c r="L3" s="22"/>
      <c r="M3" s="22"/>
      <c r="N3" s="22"/>
      <c r="O3" s="22"/>
      <c r="P3" s="22"/>
      <c r="Q3" s="22"/>
      <c r="R3" s="22"/>
      <c r="S3" s="22"/>
      <c r="T3" s="22"/>
      <c r="U3" s="23"/>
    </row>
    <row r="4" spans="2:21" s="2" customFormat="1" x14ac:dyDescent="0.25">
      <c r="B4" s="24"/>
      <c r="U4" s="25"/>
    </row>
    <row r="5" spans="2:21" s="2" customFormat="1" x14ac:dyDescent="0.25">
      <c r="B5" s="24"/>
      <c r="U5" s="25"/>
    </row>
    <row r="6" spans="2:21" s="2" customFormat="1" x14ac:dyDescent="0.25">
      <c r="B6" s="24"/>
      <c r="U6" s="25"/>
    </row>
    <row r="7" spans="2:21" s="2" customFormat="1" x14ac:dyDescent="0.25">
      <c r="B7" s="24"/>
      <c r="U7" s="25"/>
    </row>
    <row r="8" spans="2:21" s="2" customFormat="1" x14ac:dyDescent="0.25">
      <c r="B8" s="24"/>
      <c r="U8" s="25"/>
    </row>
    <row r="9" spans="2:21" s="2" customFormat="1" x14ac:dyDescent="0.25">
      <c r="B9" s="24"/>
      <c r="U9" s="25"/>
    </row>
    <row r="10" spans="2:21" s="2" customFormat="1" x14ac:dyDescent="0.25">
      <c r="B10" s="24"/>
      <c r="U10" s="25"/>
    </row>
    <row r="11" spans="2:21" s="2" customFormat="1" x14ac:dyDescent="0.25">
      <c r="B11" s="24"/>
      <c r="U11" s="25"/>
    </row>
    <row r="12" spans="2:21" s="2" customFormat="1" x14ac:dyDescent="0.25">
      <c r="B12" s="24"/>
      <c r="U12" s="25"/>
    </row>
    <row r="13" spans="2:21" s="2" customFormat="1" x14ac:dyDescent="0.25">
      <c r="B13" s="24"/>
      <c r="U13" s="25"/>
    </row>
    <row r="14" spans="2:21" s="2" customFormat="1" x14ac:dyDescent="0.25">
      <c r="B14" s="24"/>
      <c r="D14" s="1260"/>
      <c r="E14" s="1260"/>
      <c r="F14" s="1260"/>
      <c r="G14" s="1260"/>
      <c r="H14" s="1260"/>
      <c r="I14" s="1260"/>
      <c r="J14" s="1260"/>
      <c r="K14" s="1260"/>
      <c r="L14" s="1260"/>
      <c r="M14" s="1260"/>
      <c r="N14" s="1260"/>
      <c r="O14" s="1260"/>
      <c r="P14" s="1260"/>
      <c r="Q14" s="1260"/>
      <c r="R14" s="1260"/>
      <c r="S14" s="1260"/>
      <c r="T14" s="1260"/>
      <c r="U14" s="1328"/>
    </row>
    <row r="15" spans="2:21" ht="15.75" thickBot="1" x14ac:dyDescent="0.3">
      <c r="B15" s="26"/>
      <c r="C15" s="27"/>
      <c r="D15" s="27"/>
      <c r="E15" s="27"/>
      <c r="F15" s="27"/>
      <c r="G15" s="27"/>
      <c r="H15" s="27"/>
      <c r="I15" s="27"/>
      <c r="J15" s="27"/>
      <c r="K15" s="27"/>
      <c r="L15" s="27"/>
      <c r="M15" s="27"/>
      <c r="N15" s="27"/>
      <c r="O15" s="27"/>
      <c r="P15" s="27"/>
      <c r="Q15" s="27"/>
      <c r="R15" s="27"/>
      <c r="S15" s="27"/>
      <c r="T15" s="27"/>
      <c r="U15" s="28"/>
    </row>
    <row r="16" spans="2:21" s="4" customFormat="1" ht="15.75" thickTop="1" x14ac:dyDescent="0.25">
      <c r="D16" s="13"/>
      <c r="E16" s="13"/>
      <c r="F16" s="13"/>
      <c r="G16" s="13"/>
      <c r="H16" s="13"/>
      <c r="I16" s="13"/>
      <c r="J16" s="13"/>
      <c r="K16" s="13"/>
      <c r="L16" s="13"/>
      <c r="M16" s="13"/>
      <c r="N16" s="13"/>
      <c r="O16" s="13"/>
      <c r="P16" s="13"/>
      <c r="Q16" s="13"/>
      <c r="R16" s="13"/>
      <c r="S16" s="13"/>
      <c r="T16" s="13"/>
      <c r="U16" s="13"/>
    </row>
    <row r="17" spans="2:23" s="4" customFormat="1" ht="15.75" thickBot="1" x14ac:dyDescent="0.3">
      <c r="D17" s="13"/>
      <c r="E17" s="13"/>
      <c r="F17" s="49"/>
      <c r="G17" s="13"/>
      <c r="H17" s="13"/>
      <c r="I17" s="13"/>
      <c r="J17" s="13"/>
      <c r="K17" s="13"/>
      <c r="L17" s="13"/>
      <c r="M17" s="13"/>
      <c r="N17" s="13"/>
      <c r="O17" s="13"/>
      <c r="P17" s="13"/>
      <c r="Q17" s="13"/>
      <c r="R17" s="13"/>
      <c r="S17" s="13"/>
      <c r="T17" s="13"/>
      <c r="U17" s="13"/>
    </row>
    <row r="18" spans="2:23" s="4" customFormat="1" ht="50.25" customHeight="1" thickTop="1" thickBot="1" x14ac:dyDescent="0.3">
      <c r="B18" s="1599" t="s">
        <v>373</v>
      </c>
      <c r="C18" s="1600"/>
      <c r="D18" s="1600"/>
      <c r="E18" s="1600"/>
      <c r="F18" s="1600"/>
      <c r="G18" s="1600"/>
      <c r="H18" s="1600"/>
      <c r="I18" s="1600"/>
      <c r="J18" s="1600"/>
      <c r="K18" s="1600"/>
      <c r="L18" s="1600"/>
      <c r="M18" s="1600"/>
      <c r="N18" s="1600"/>
      <c r="O18" s="1600"/>
      <c r="P18" s="1600"/>
      <c r="Q18" s="1600"/>
      <c r="R18" s="1600"/>
      <c r="S18" s="1600"/>
      <c r="T18" s="1600"/>
      <c r="U18" s="1601"/>
    </row>
    <row r="19" spans="2:23" ht="16.5" thickTop="1" thickBot="1" x14ac:dyDescent="0.3"/>
    <row r="20" spans="2:23" s="4" customFormat="1" ht="33.75" customHeight="1" thickTop="1" thickBot="1" x14ac:dyDescent="0.3">
      <c r="B20" s="1402" t="str">
        <f>+'6-ESQUEMA INSTITUCIONAL'!B19:P19</f>
        <v>NOMBRE DE LA ALTERNATIVA SELECCIONADA:</v>
      </c>
      <c r="C20" s="1403"/>
      <c r="D20" s="1403"/>
      <c r="E20" s="1403"/>
      <c r="F20" s="1403"/>
      <c r="G20" s="1403"/>
      <c r="H20" s="1403"/>
      <c r="I20" s="1403"/>
      <c r="J20" s="1403"/>
      <c r="K20" s="1403"/>
      <c r="L20" s="1403"/>
      <c r="M20" s="1403"/>
      <c r="N20" s="1403"/>
      <c r="O20" s="1403"/>
      <c r="P20" s="1403"/>
      <c r="Q20" s="1403"/>
      <c r="R20" s="1403"/>
      <c r="S20" s="1403"/>
      <c r="T20" s="1403"/>
      <c r="U20" s="1404"/>
    </row>
    <row r="21" spans="2:23" s="4" customFormat="1" ht="19.5" thickTop="1" x14ac:dyDescent="0.3">
      <c r="D21" s="13"/>
      <c r="E21" s="59"/>
      <c r="F21" s="13"/>
      <c r="G21" s="13"/>
      <c r="H21" s="13"/>
      <c r="I21" s="13"/>
      <c r="J21" s="13"/>
      <c r="K21" s="13"/>
      <c r="L21" s="13"/>
      <c r="M21" s="13"/>
      <c r="N21" s="13"/>
      <c r="O21" s="13"/>
      <c r="P21" s="13"/>
      <c r="Q21" s="13"/>
      <c r="R21" s="13"/>
      <c r="S21" s="13"/>
      <c r="T21" s="13"/>
      <c r="U21" s="13"/>
    </row>
    <row r="22" spans="2:23" s="4" customFormat="1" ht="18" x14ac:dyDescent="0.25">
      <c r="C22" s="1110" t="s">
        <v>255</v>
      </c>
      <c r="D22" s="1110"/>
      <c r="E22" s="1110"/>
      <c r="F22" s="1110"/>
      <c r="G22" s="1110"/>
      <c r="H22" s="1110"/>
      <c r="I22" s="1110"/>
      <c r="J22" s="1110"/>
      <c r="K22" s="1110"/>
      <c r="L22" s="1110"/>
      <c r="M22" s="1110"/>
      <c r="N22" s="1110"/>
      <c r="O22" s="1110"/>
      <c r="P22" s="1110"/>
      <c r="Q22" s="1110"/>
      <c r="R22" s="1110"/>
      <c r="S22" s="1110"/>
      <c r="T22" s="13"/>
      <c r="U22" s="13"/>
    </row>
    <row r="23" spans="2:23" s="4" customFormat="1" ht="21.75" thickBot="1" x14ac:dyDescent="0.4">
      <c r="D23" s="13"/>
      <c r="E23" s="79"/>
      <c r="F23" s="13"/>
      <c r="G23" s="13"/>
      <c r="H23" s="13"/>
      <c r="I23" s="13"/>
      <c r="J23" s="13"/>
      <c r="K23" s="13"/>
      <c r="L23" s="13"/>
      <c r="M23" s="13"/>
      <c r="N23" s="13"/>
      <c r="O23" s="13"/>
      <c r="P23" s="13"/>
      <c r="Q23" s="13"/>
      <c r="R23" s="13"/>
      <c r="S23" s="13"/>
      <c r="T23" s="13"/>
      <c r="U23" s="13"/>
    </row>
    <row r="24" spans="2:23" s="4" customFormat="1" ht="24.75" customHeight="1" thickTop="1" x14ac:dyDescent="0.25">
      <c r="C24" s="1279" t="s">
        <v>62</v>
      </c>
      <c r="D24" s="1279"/>
      <c r="E24" s="1279"/>
      <c r="F24" s="1279"/>
      <c r="G24" s="1279"/>
      <c r="H24" s="1279"/>
      <c r="I24" s="1279"/>
      <c r="J24" s="1279"/>
      <c r="K24" s="1279"/>
      <c r="L24" s="1279"/>
      <c r="M24" s="1279"/>
      <c r="N24" s="1279"/>
      <c r="O24" s="1279"/>
      <c r="P24" s="1279"/>
      <c r="Q24" s="1279"/>
      <c r="R24" s="1279"/>
      <c r="S24" s="1279"/>
      <c r="T24" s="1279"/>
      <c r="U24" s="1279"/>
    </row>
    <row r="25" spans="2:23" s="4" customFormat="1" ht="34.5" customHeight="1" x14ac:dyDescent="0.25">
      <c r="C25" s="1598" t="s">
        <v>54</v>
      </c>
      <c r="D25" s="1598"/>
      <c r="E25" s="1598" t="s">
        <v>205</v>
      </c>
      <c r="F25" s="1598"/>
      <c r="G25" s="1598" t="s">
        <v>58</v>
      </c>
      <c r="H25" s="1598" t="s">
        <v>204</v>
      </c>
      <c r="I25" s="1598" t="s">
        <v>55</v>
      </c>
      <c r="J25" s="1598" t="s">
        <v>56</v>
      </c>
      <c r="K25" s="1598" t="s">
        <v>264</v>
      </c>
      <c r="L25" s="1598"/>
      <c r="M25" s="1598"/>
      <c r="N25" s="1598"/>
      <c r="O25" s="1598"/>
      <c r="P25" s="1598"/>
      <c r="Q25" s="1598"/>
      <c r="R25" s="1598"/>
      <c r="S25" s="1598"/>
      <c r="T25" s="1598"/>
      <c r="U25" s="1598"/>
    </row>
    <row r="26" spans="2:23" s="4" customFormat="1" ht="19.5" customHeight="1" x14ac:dyDescent="0.25">
      <c r="C26" s="1598"/>
      <c r="D26" s="1598"/>
      <c r="E26" s="1598"/>
      <c r="F26" s="1598"/>
      <c r="G26" s="1598"/>
      <c r="H26" s="1598"/>
      <c r="I26" s="1598"/>
      <c r="J26" s="1598"/>
      <c r="K26" s="353">
        <v>0</v>
      </c>
      <c r="L26" s="353">
        <v>1</v>
      </c>
      <c r="M26" s="353">
        <v>2</v>
      </c>
      <c r="N26" s="353">
        <v>3</v>
      </c>
      <c r="O26" s="353">
        <v>4</v>
      </c>
      <c r="P26" s="353">
        <v>5</v>
      </c>
      <c r="Q26" s="353">
        <v>6</v>
      </c>
      <c r="R26" s="353">
        <v>7</v>
      </c>
      <c r="S26" s="353">
        <v>8</v>
      </c>
      <c r="T26" s="353">
        <v>9</v>
      </c>
      <c r="U26" s="353">
        <v>10</v>
      </c>
      <c r="V26" s="5"/>
      <c r="W26" s="5"/>
    </row>
    <row r="27" spans="2:23" s="4" customFormat="1" ht="34.5" customHeight="1" x14ac:dyDescent="0.25">
      <c r="C27" s="1602" t="s">
        <v>103</v>
      </c>
      <c r="D27" s="1602"/>
      <c r="E27" s="1602" t="s">
        <v>60</v>
      </c>
      <c r="F27" s="1602"/>
      <c r="G27" s="360"/>
      <c r="H27" s="395"/>
      <c r="I27" s="395"/>
      <c r="J27" s="396">
        <f>+I27*H27</f>
        <v>0</v>
      </c>
      <c r="K27" s="397"/>
      <c r="L27" s="397"/>
      <c r="M27" s="397"/>
      <c r="N27" s="397"/>
      <c r="O27" s="397"/>
      <c r="P27" s="397"/>
      <c r="Q27" s="397"/>
      <c r="R27" s="397"/>
      <c r="S27" s="397"/>
      <c r="T27" s="397"/>
      <c r="U27" s="397"/>
      <c r="V27" s="5"/>
      <c r="W27" s="5"/>
    </row>
    <row r="28" spans="2:23" s="4" customFormat="1" ht="34.5" customHeight="1" x14ac:dyDescent="0.25">
      <c r="C28" s="1602"/>
      <c r="D28" s="1602"/>
      <c r="E28" s="1603" t="s">
        <v>217</v>
      </c>
      <c r="F28" s="1603"/>
      <c r="G28" s="1603"/>
      <c r="H28" s="1603"/>
      <c r="I28" s="1603"/>
      <c r="J28" s="398">
        <f>SUM(J27)</f>
        <v>0</v>
      </c>
      <c r="K28" s="398">
        <f t="shared" ref="K28:U28" si="0">SUM(K27)</f>
        <v>0</v>
      </c>
      <c r="L28" s="398">
        <f t="shared" si="0"/>
        <v>0</v>
      </c>
      <c r="M28" s="398">
        <f t="shared" si="0"/>
        <v>0</v>
      </c>
      <c r="N28" s="398">
        <f t="shared" si="0"/>
        <v>0</v>
      </c>
      <c r="O28" s="398">
        <f t="shared" si="0"/>
        <v>0</v>
      </c>
      <c r="P28" s="398">
        <f t="shared" si="0"/>
        <v>0</v>
      </c>
      <c r="Q28" s="398">
        <f t="shared" si="0"/>
        <v>0</v>
      </c>
      <c r="R28" s="398">
        <f t="shared" si="0"/>
        <v>0</v>
      </c>
      <c r="S28" s="398">
        <f t="shared" si="0"/>
        <v>0</v>
      </c>
      <c r="T28" s="398">
        <f t="shared" si="0"/>
        <v>0</v>
      </c>
      <c r="U28" s="398">
        <f t="shared" si="0"/>
        <v>0</v>
      </c>
      <c r="V28" s="5"/>
      <c r="W28" s="5"/>
    </row>
    <row r="29" spans="2:23" s="4" customFormat="1" ht="34.5" customHeight="1" x14ac:dyDescent="0.25">
      <c r="C29" s="1602" t="s">
        <v>260</v>
      </c>
      <c r="D29" s="1602"/>
      <c r="E29" s="1602" t="s">
        <v>213</v>
      </c>
      <c r="F29" s="1602"/>
      <c r="G29" s="1604" t="s">
        <v>399</v>
      </c>
      <c r="H29" s="1604"/>
      <c r="I29" s="1604"/>
      <c r="J29" s="1604"/>
      <c r="K29" s="1604"/>
      <c r="L29" s="1604"/>
      <c r="M29" s="1604"/>
      <c r="N29" s="1604"/>
      <c r="O29" s="1604"/>
      <c r="P29" s="1604"/>
      <c r="Q29" s="354"/>
      <c r="R29" s="354"/>
      <c r="S29" s="354"/>
      <c r="T29" s="354"/>
      <c r="U29" s="354"/>
      <c r="V29" s="5"/>
      <c r="W29" s="5"/>
    </row>
    <row r="30" spans="2:23" s="4" customFormat="1" ht="34.5" customHeight="1" x14ac:dyDescent="0.25">
      <c r="C30" s="1602"/>
      <c r="D30" s="1602"/>
      <c r="E30" s="1602" t="str">
        <f>+'[1]5-ANALISIS Y SELEC ALTERNATIVAS'!E91:F91</f>
        <v>Construccion de aulas</v>
      </c>
      <c r="F30" s="1602"/>
      <c r="G30" s="355" t="str">
        <f>+'[1]5-ANALISIS Y SELEC ALTERNATIVAS'!G91</f>
        <v>mt2</v>
      </c>
      <c r="H30" s="355">
        <f>+'[1]5-ANALISIS Y SELEC ALTERNATIVAS'!H91</f>
        <v>10000</v>
      </c>
      <c r="I30" s="356">
        <f>+'[1]5-ANALISIS Y SELEC ALTERNATIVAS'!I91</f>
        <v>12500</v>
      </c>
      <c r="J30" s="356">
        <f>+H30*I30</f>
        <v>125000000</v>
      </c>
      <c r="K30" s="357">
        <f>+J30/2</f>
        <v>62500000</v>
      </c>
      <c r="L30" s="357">
        <f>+J30/2</f>
        <v>62500000</v>
      </c>
      <c r="M30" s="357"/>
      <c r="N30" s="357"/>
      <c r="O30" s="357"/>
      <c r="P30" s="357"/>
      <c r="Q30" s="357"/>
      <c r="R30" s="357"/>
      <c r="S30" s="357"/>
      <c r="T30" s="357"/>
      <c r="U30" s="357"/>
      <c r="V30" s="5"/>
      <c r="W30" s="5"/>
    </row>
    <row r="31" spans="2:23" s="4" customFormat="1" ht="34.5" customHeight="1" x14ac:dyDescent="0.25">
      <c r="C31" s="1602"/>
      <c r="D31" s="1602"/>
      <c r="E31" s="1602" t="str">
        <f>+'[1]5-ANALISIS Y SELEC ALTERNATIVAS'!E92:F92</f>
        <v>Dotacion de equipos de computo</v>
      </c>
      <c r="F31" s="1602"/>
      <c r="G31" s="355" t="str">
        <f>+'[1]5-ANALISIS Y SELEC ALTERNATIVAS'!G92</f>
        <v>numero</v>
      </c>
      <c r="H31" s="355">
        <f>+'[1]5-ANALISIS Y SELEC ALTERNATIVAS'!H92</f>
        <v>100</v>
      </c>
      <c r="I31" s="356">
        <f>+'[1]5-ANALISIS Y SELEC ALTERNATIVAS'!I92</f>
        <v>18000</v>
      </c>
      <c r="J31" s="356">
        <f t="shared" ref="J31:J36" si="1">+H31*I31</f>
        <v>1800000</v>
      </c>
      <c r="K31" s="357"/>
      <c r="L31" s="357">
        <f>+J31</f>
        <v>1800000</v>
      </c>
      <c r="M31" s="357"/>
      <c r="N31" s="357"/>
      <c r="O31" s="357"/>
      <c r="P31" s="357"/>
      <c r="Q31" s="357"/>
      <c r="R31" s="357"/>
      <c r="S31" s="357"/>
      <c r="T31" s="357"/>
      <c r="U31" s="357"/>
      <c r="V31" s="5"/>
      <c r="W31" s="5"/>
    </row>
    <row r="32" spans="2:23" s="4" customFormat="1" ht="34.5" customHeight="1" x14ac:dyDescent="0.25">
      <c r="C32" s="1602"/>
      <c r="D32" s="1602"/>
      <c r="E32" s="1602" t="str">
        <f>+'[1]5-ANALISIS Y SELEC ALTERNATIVAS'!E93:F93</f>
        <v>Compra de tableros</v>
      </c>
      <c r="F32" s="1602"/>
      <c r="G32" s="355" t="str">
        <f>+'[1]5-ANALISIS Y SELEC ALTERNATIVAS'!G93</f>
        <v>numero</v>
      </c>
      <c r="H32" s="355">
        <f>+'[1]5-ANALISIS Y SELEC ALTERNATIVAS'!H93</f>
        <v>40</v>
      </c>
      <c r="I32" s="356">
        <f>+'[1]5-ANALISIS Y SELEC ALTERNATIVAS'!I93</f>
        <v>2340</v>
      </c>
      <c r="J32" s="356">
        <f t="shared" si="1"/>
        <v>93600</v>
      </c>
      <c r="K32" s="357"/>
      <c r="L32" s="357">
        <f>+J32</f>
        <v>93600</v>
      </c>
      <c r="M32" s="357"/>
      <c r="N32" s="357"/>
      <c r="O32" s="357"/>
      <c r="P32" s="357"/>
      <c r="Q32" s="357"/>
      <c r="R32" s="357"/>
      <c r="S32" s="357"/>
      <c r="T32" s="357"/>
      <c r="U32" s="357"/>
      <c r="V32" s="5"/>
      <c r="W32" s="5"/>
    </row>
    <row r="33" spans="3:23" s="4" customFormat="1" ht="34.5" customHeight="1" x14ac:dyDescent="0.25">
      <c r="C33" s="1602"/>
      <c r="D33" s="1602"/>
      <c r="E33" s="1602" t="str">
        <f>+'[1]5-ANALISIS Y SELEC ALTERNATIVAS'!E94:F94</f>
        <v>Compra de sillas.</v>
      </c>
      <c r="F33" s="1602"/>
      <c r="G33" s="355" t="str">
        <f>+'[1]5-ANALISIS Y SELEC ALTERNATIVAS'!G94</f>
        <v>numero</v>
      </c>
      <c r="H33" s="355">
        <f>+'[1]5-ANALISIS Y SELEC ALTERNATIVAS'!H94</f>
        <v>1000</v>
      </c>
      <c r="I33" s="356">
        <f>+'[1]5-ANALISIS Y SELEC ALTERNATIVAS'!I94</f>
        <v>1450</v>
      </c>
      <c r="J33" s="356">
        <f t="shared" si="1"/>
        <v>1450000</v>
      </c>
      <c r="K33" s="357">
        <f>+J33/2</f>
        <v>725000</v>
      </c>
      <c r="L33" s="357">
        <f>+J33/2</f>
        <v>725000</v>
      </c>
      <c r="M33" s="357"/>
      <c r="N33" s="357"/>
      <c r="O33" s="357"/>
      <c r="P33" s="357"/>
      <c r="Q33" s="357"/>
      <c r="R33" s="357"/>
      <c r="S33" s="357"/>
      <c r="T33" s="357"/>
      <c r="U33" s="357"/>
      <c r="V33" s="5"/>
      <c r="W33" s="5"/>
    </row>
    <row r="34" spans="3:23" s="4" customFormat="1" ht="34.5" customHeight="1" x14ac:dyDescent="0.25">
      <c r="C34" s="1602"/>
      <c r="D34" s="1602"/>
      <c r="E34" s="1602" t="str">
        <f>+'[1]5-ANALISIS Y SELEC ALTERNATIVAS'!E95:F95</f>
        <v>Construccion de escenarios deportivos</v>
      </c>
      <c r="F34" s="1602"/>
      <c r="G34" s="355" t="str">
        <f>+'[1]5-ANALISIS Y SELEC ALTERNATIVAS'!G95</f>
        <v>mt2</v>
      </c>
      <c r="H34" s="355">
        <f>+'[1]5-ANALISIS Y SELEC ALTERNATIVAS'!H95</f>
        <v>1800</v>
      </c>
      <c r="I34" s="356">
        <f>+'[1]5-ANALISIS Y SELEC ALTERNATIVAS'!I95</f>
        <v>8500</v>
      </c>
      <c r="J34" s="356">
        <f t="shared" si="1"/>
        <v>15300000</v>
      </c>
      <c r="K34" s="357"/>
      <c r="L34" s="357">
        <f>+J34/2</f>
        <v>7650000</v>
      </c>
      <c r="M34" s="357">
        <f>+J34/2</f>
        <v>7650000</v>
      </c>
      <c r="N34" s="357"/>
      <c r="O34" s="357"/>
      <c r="P34" s="357"/>
      <c r="Q34" s="357"/>
      <c r="R34" s="357"/>
      <c r="S34" s="357"/>
      <c r="T34" s="357"/>
      <c r="U34" s="357"/>
      <c r="V34" s="5"/>
      <c r="W34" s="5"/>
    </row>
    <row r="35" spans="3:23" s="4" customFormat="1" ht="34.5" customHeight="1" x14ac:dyDescent="0.25">
      <c r="C35" s="1602"/>
      <c r="D35" s="1602"/>
      <c r="E35" s="1602" t="str">
        <f>+'[1]5-ANALISIS Y SELEC ALTERNATIVAS'!E96:F96</f>
        <v>Reposicion de equipos computo</v>
      </c>
      <c r="F35" s="1602"/>
      <c r="G35" s="355" t="str">
        <f>+'[1]5-ANALISIS Y SELEC ALTERNATIVAS'!G96</f>
        <v>numero</v>
      </c>
      <c r="H35" s="355">
        <f>+'[1]5-ANALISIS Y SELEC ALTERNATIVAS'!H96</f>
        <v>50</v>
      </c>
      <c r="I35" s="356">
        <f>+'[1]5-ANALISIS Y SELEC ALTERNATIVAS'!I96</f>
        <v>18000</v>
      </c>
      <c r="J35" s="356">
        <f t="shared" si="1"/>
        <v>900000</v>
      </c>
      <c r="K35" s="357"/>
      <c r="L35" s="357"/>
      <c r="M35" s="357"/>
      <c r="N35" s="357"/>
      <c r="O35" s="357"/>
      <c r="P35" s="357">
        <f>+J35</f>
        <v>900000</v>
      </c>
      <c r="Q35" s="357"/>
      <c r="R35" s="357"/>
      <c r="S35" s="357"/>
      <c r="T35" s="357"/>
      <c r="U35" s="357"/>
      <c r="V35" s="5"/>
      <c r="W35" s="5"/>
    </row>
    <row r="36" spans="3:23" s="4" customFormat="1" ht="34.5" customHeight="1" x14ac:dyDescent="0.25">
      <c r="C36" s="1602"/>
      <c r="D36" s="1602"/>
      <c r="E36" s="1602" t="str">
        <f>+'[1]5-ANALISIS Y SELEC ALTERNATIVAS'!E97:F97</f>
        <v>Otra dotacion.</v>
      </c>
      <c r="F36" s="1602"/>
      <c r="G36" s="355" t="str">
        <f>+'[1]5-ANALISIS Y SELEC ALTERNATIVAS'!G97</f>
        <v>numero</v>
      </c>
      <c r="H36" s="355">
        <f>+'[1]5-ANALISIS Y SELEC ALTERNATIVAS'!H97</f>
        <v>10</v>
      </c>
      <c r="I36" s="356">
        <f>+'[1]5-ANALISIS Y SELEC ALTERNATIVAS'!I97</f>
        <v>8000</v>
      </c>
      <c r="J36" s="356">
        <f t="shared" si="1"/>
        <v>80000</v>
      </c>
      <c r="K36" s="357">
        <f>+I36/2</f>
        <v>4000</v>
      </c>
      <c r="L36" s="357">
        <f>+I36/2</f>
        <v>4000</v>
      </c>
      <c r="M36" s="357"/>
      <c r="N36" s="357"/>
      <c r="O36" s="357"/>
      <c r="P36" s="357"/>
      <c r="Q36" s="357"/>
      <c r="R36" s="357"/>
      <c r="S36" s="357"/>
      <c r="T36" s="357"/>
      <c r="U36" s="357"/>
      <c r="V36" s="5"/>
      <c r="W36" s="5"/>
    </row>
    <row r="37" spans="3:23" s="4" customFormat="1" ht="34.5" customHeight="1" x14ac:dyDescent="0.25">
      <c r="C37" s="1602"/>
      <c r="D37" s="1602"/>
      <c r="E37" s="1602" t="s">
        <v>506</v>
      </c>
      <c r="F37" s="1602"/>
      <c r="G37" s="1602"/>
      <c r="H37" s="1602"/>
      <c r="I37" s="1602"/>
      <c r="J37" s="356">
        <f>SUM(J30:J36)</f>
        <v>144623600</v>
      </c>
      <c r="K37" s="356">
        <f>SUM(K30:K36)</f>
        <v>63229000</v>
      </c>
      <c r="L37" s="356">
        <f t="shared" ref="L37:U37" si="2">SUM(L30:L36)</f>
        <v>72772600</v>
      </c>
      <c r="M37" s="356">
        <f t="shared" si="2"/>
        <v>7650000</v>
      </c>
      <c r="N37" s="356">
        <f t="shared" si="2"/>
        <v>0</v>
      </c>
      <c r="O37" s="356">
        <f t="shared" si="2"/>
        <v>0</v>
      </c>
      <c r="P37" s="356">
        <f t="shared" si="2"/>
        <v>900000</v>
      </c>
      <c r="Q37" s="356">
        <f t="shared" si="2"/>
        <v>0</v>
      </c>
      <c r="R37" s="356">
        <f t="shared" si="2"/>
        <v>0</v>
      </c>
      <c r="S37" s="356">
        <f t="shared" si="2"/>
        <v>0</v>
      </c>
      <c r="T37" s="356">
        <f t="shared" si="2"/>
        <v>0</v>
      </c>
      <c r="U37" s="356">
        <f t="shared" si="2"/>
        <v>0</v>
      </c>
      <c r="V37" s="5"/>
      <c r="W37" s="5"/>
    </row>
    <row r="38" spans="3:23" s="4" customFormat="1" ht="34.5" customHeight="1" x14ac:dyDescent="0.25">
      <c r="C38" s="1602"/>
      <c r="D38" s="1602"/>
      <c r="E38" s="1602" t="s">
        <v>214</v>
      </c>
      <c r="F38" s="1602"/>
      <c r="G38" s="1604" t="s">
        <v>403</v>
      </c>
      <c r="H38" s="1604"/>
      <c r="I38" s="1604"/>
      <c r="J38" s="1604"/>
      <c r="K38" s="1604"/>
      <c r="L38" s="1604"/>
      <c r="M38" s="1604"/>
      <c r="N38" s="1604"/>
      <c r="O38" s="1604"/>
      <c r="P38" s="1604"/>
      <c r="Q38" s="1604"/>
      <c r="R38" s="1604"/>
      <c r="S38" s="1604"/>
      <c r="T38" s="1604"/>
      <c r="U38" s="1604"/>
      <c r="V38" s="5"/>
      <c r="W38" s="5"/>
    </row>
    <row r="39" spans="3:23" s="4" customFormat="1" ht="34.5" customHeight="1" x14ac:dyDescent="0.25">
      <c r="C39" s="1602"/>
      <c r="D39" s="1602"/>
      <c r="E39" s="1602" t="str">
        <f>+'[1]5-ANALISIS Y SELEC ALTERNATIVAS'!E100:F100</f>
        <v>alfabetizadores</v>
      </c>
      <c r="F39" s="1602"/>
      <c r="G39" s="355" t="str">
        <f>+'[1]5-ANALISIS Y SELEC ALTERNATIVAS'!G100</f>
        <v>numero</v>
      </c>
      <c r="H39" s="355">
        <f>+'[1]5-ANALISIS Y SELEC ALTERNATIVAS'!H100</f>
        <v>10</v>
      </c>
      <c r="I39" s="358">
        <f>+'[1]5-ANALISIS Y SELEC ALTERNATIVAS'!I100</f>
        <v>26500</v>
      </c>
      <c r="J39" s="356">
        <f t="shared" ref="J39:J41" si="3">+H39*I39</f>
        <v>265000</v>
      </c>
      <c r="K39" s="357"/>
      <c r="L39" s="357"/>
      <c r="M39" s="357"/>
      <c r="N39" s="357"/>
      <c r="O39" s="357"/>
      <c r="P39" s="357"/>
      <c r="Q39" s="357"/>
      <c r="R39" s="357"/>
      <c r="S39" s="357"/>
      <c r="T39" s="357"/>
      <c r="U39" s="357"/>
      <c r="V39" s="5"/>
      <c r="W39" s="5"/>
    </row>
    <row r="40" spans="3:23" s="4" customFormat="1" ht="34.5" customHeight="1" x14ac:dyDescent="0.25">
      <c r="C40" s="1602"/>
      <c r="D40" s="1602"/>
      <c r="E40" s="1602" t="str">
        <f>+'[1]5-ANALISIS Y SELEC ALTERNATIVAS'!E101:F101</f>
        <v>Desarrollo logistico Alquiler de espacios.</v>
      </c>
      <c r="F40" s="1602"/>
      <c r="G40" s="355" t="str">
        <f>+'[1]5-ANALISIS Y SELEC ALTERNATIVAS'!G101</f>
        <v>numero</v>
      </c>
      <c r="H40" s="355">
        <f>+'[1]5-ANALISIS Y SELEC ALTERNATIVAS'!H101</f>
        <v>100</v>
      </c>
      <c r="I40" s="358">
        <f>+'[1]5-ANALISIS Y SELEC ALTERNATIVAS'!I101</f>
        <v>6500</v>
      </c>
      <c r="J40" s="356">
        <f t="shared" si="3"/>
        <v>650000</v>
      </c>
      <c r="K40" s="357"/>
      <c r="L40" s="357"/>
      <c r="M40" s="357"/>
      <c r="N40" s="357"/>
      <c r="O40" s="357"/>
      <c r="P40" s="357"/>
      <c r="Q40" s="357"/>
      <c r="R40" s="357"/>
      <c r="S40" s="357"/>
      <c r="T40" s="357"/>
      <c r="U40" s="357"/>
      <c r="V40" s="5"/>
      <c r="W40" s="5"/>
    </row>
    <row r="41" spans="3:23" s="4" customFormat="1" ht="34.5" customHeight="1" x14ac:dyDescent="0.25">
      <c r="C41" s="1602"/>
      <c r="D41" s="1602"/>
      <c r="E41" s="1602" t="str">
        <f>+'[1]5-ANALISIS Y SELEC ALTERNATIVAS'!E102:F102</f>
        <v>Convocatoria masiva.</v>
      </c>
      <c r="F41" s="1602"/>
      <c r="G41" s="355" t="str">
        <f>+'[1]5-ANALISIS Y SELEC ALTERNATIVAS'!G102</f>
        <v>numero</v>
      </c>
      <c r="H41" s="355">
        <f>+'[1]5-ANALISIS Y SELEC ALTERNATIVAS'!H102</f>
        <v>1</v>
      </c>
      <c r="I41" s="358">
        <f>+'[1]5-ANALISIS Y SELEC ALTERNATIVAS'!I102</f>
        <v>45000</v>
      </c>
      <c r="J41" s="356">
        <f t="shared" si="3"/>
        <v>45000</v>
      </c>
      <c r="K41" s="357"/>
      <c r="L41" s="357"/>
      <c r="M41" s="357"/>
      <c r="N41" s="357"/>
      <c r="O41" s="357"/>
      <c r="P41" s="357"/>
      <c r="Q41" s="357"/>
      <c r="R41" s="357"/>
      <c r="S41" s="357"/>
      <c r="T41" s="357"/>
      <c r="U41" s="357"/>
      <c r="V41" s="5"/>
      <c r="W41" s="5"/>
    </row>
    <row r="42" spans="3:23" s="4" customFormat="1" ht="34.5" customHeight="1" x14ac:dyDescent="0.25">
      <c r="C42" s="354"/>
      <c r="D42" s="354"/>
      <c r="E42" s="1602" t="s">
        <v>507</v>
      </c>
      <c r="F42" s="1602"/>
      <c r="G42" s="1602"/>
      <c r="H42" s="1602"/>
      <c r="I42" s="1602"/>
      <c r="J42" s="356">
        <f>SUM(J39:J41)</f>
        <v>960000</v>
      </c>
      <c r="K42" s="356">
        <f t="shared" ref="K42:T42" si="4">SUM(K39:K41)</f>
        <v>0</v>
      </c>
      <c r="L42" s="356">
        <f t="shared" si="4"/>
        <v>0</v>
      </c>
      <c r="M42" s="356">
        <f t="shared" si="4"/>
        <v>0</v>
      </c>
      <c r="N42" s="356">
        <f t="shared" si="4"/>
        <v>0</v>
      </c>
      <c r="O42" s="356">
        <f t="shared" si="4"/>
        <v>0</v>
      </c>
      <c r="P42" s="356">
        <f t="shared" si="4"/>
        <v>0</v>
      </c>
      <c r="Q42" s="356">
        <f t="shared" si="4"/>
        <v>0</v>
      </c>
      <c r="R42" s="356">
        <f t="shared" si="4"/>
        <v>0</v>
      </c>
      <c r="S42" s="356">
        <f t="shared" si="4"/>
        <v>0</v>
      </c>
      <c r="T42" s="356">
        <f t="shared" si="4"/>
        <v>0</v>
      </c>
      <c r="U42" s="356">
        <f t="shared" ref="U42" si="5">SUM(U35:U41)</f>
        <v>0</v>
      </c>
      <c r="V42" s="5"/>
      <c r="W42" s="5"/>
    </row>
    <row r="43" spans="3:23" s="4" customFormat="1" ht="42.75" customHeight="1" x14ac:dyDescent="0.25">
      <c r="C43" s="1603" t="s">
        <v>261</v>
      </c>
      <c r="D43" s="1603"/>
      <c r="E43" s="1603"/>
      <c r="F43" s="1603"/>
      <c r="G43" s="1603"/>
      <c r="H43" s="1603"/>
      <c r="I43" s="1603"/>
      <c r="J43" s="359">
        <f>+J42+J37</f>
        <v>145583600</v>
      </c>
      <c r="K43" s="359">
        <f t="shared" ref="K43:U43" si="6">+K42+K37</f>
        <v>63229000</v>
      </c>
      <c r="L43" s="359">
        <f t="shared" si="6"/>
        <v>72772600</v>
      </c>
      <c r="M43" s="359">
        <f t="shared" si="6"/>
        <v>7650000</v>
      </c>
      <c r="N43" s="359">
        <f t="shared" si="6"/>
        <v>0</v>
      </c>
      <c r="O43" s="359">
        <f t="shared" si="6"/>
        <v>0</v>
      </c>
      <c r="P43" s="359">
        <f t="shared" si="6"/>
        <v>900000</v>
      </c>
      <c r="Q43" s="359">
        <f t="shared" si="6"/>
        <v>0</v>
      </c>
      <c r="R43" s="359">
        <f t="shared" si="6"/>
        <v>0</v>
      </c>
      <c r="S43" s="359">
        <f t="shared" si="6"/>
        <v>0</v>
      </c>
      <c r="T43" s="359">
        <f t="shared" si="6"/>
        <v>0</v>
      </c>
      <c r="U43" s="359">
        <f t="shared" si="6"/>
        <v>0</v>
      </c>
      <c r="V43" s="5"/>
      <c r="W43" s="5"/>
    </row>
    <row r="44" spans="3:23" s="4" customFormat="1" ht="22.5" customHeight="1" x14ac:dyDescent="0.25">
      <c r="C44" s="1602" t="s">
        <v>59</v>
      </c>
      <c r="D44" s="1602"/>
      <c r="E44" s="1602" t="str">
        <f>+'[1]5-ANALISIS Y SELEC ALTERNATIVAS'!E105:F105</f>
        <v>MANTENIMIENTO</v>
      </c>
      <c r="F44" s="1602"/>
      <c r="G44" s="360" t="str">
        <f>+'[1]5-ANALISIS Y SELEC ALTERNATIVAS'!G105</f>
        <v>Mt2</v>
      </c>
      <c r="H44" s="360">
        <f>+'[1]5-ANALISIS Y SELEC ALTERNATIVAS'!H105</f>
        <v>10000</v>
      </c>
      <c r="I44" s="357">
        <f>+'[1]5-ANALISIS Y SELEC ALTERNATIVAS'!I105</f>
        <v>567</v>
      </c>
      <c r="J44" s="356">
        <f>+H44*I44</f>
        <v>5670000</v>
      </c>
      <c r="K44" s="357"/>
      <c r="L44" s="357"/>
      <c r="M44" s="357"/>
      <c r="N44" s="357"/>
      <c r="O44" s="357">
        <f>$J$44/7</f>
        <v>810000</v>
      </c>
      <c r="P44" s="357">
        <f t="shared" ref="P44:U44" si="7">$J$44/7</f>
        <v>810000</v>
      </c>
      <c r="Q44" s="357">
        <f t="shared" si="7"/>
        <v>810000</v>
      </c>
      <c r="R44" s="357">
        <f t="shared" si="7"/>
        <v>810000</v>
      </c>
      <c r="S44" s="357">
        <f t="shared" si="7"/>
        <v>810000</v>
      </c>
      <c r="T44" s="357">
        <f t="shared" si="7"/>
        <v>810000</v>
      </c>
      <c r="U44" s="357">
        <f t="shared" si="7"/>
        <v>810000</v>
      </c>
      <c r="V44" s="5"/>
      <c r="W44" s="5"/>
    </row>
    <row r="45" spans="3:23" s="4" customFormat="1" ht="34.5" customHeight="1" x14ac:dyDescent="0.25">
      <c r="C45" s="1602"/>
      <c r="D45" s="1602"/>
      <c r="E45" s="1602" t="str">
        <f>+'[1]5-ANALISIS Y SELEC ALTERNATIVAS'!E106:F106</f>
        <v>CONTRATACION DE DOCENTES</v>
      </c>
      <c r="F45" s="1602"/>
      <c r="G45" s="360" t="str">
        <f>+'[1]5-ANALISIS Y SELEC ALTERNATIVAS'!G106</f>
        <v>Numero</v>
      </c>
      <c r="H45" s="360">
        <f>+'[1]5-ANALISIS Y SELEC ALTERNATIVAS'!H106</f>
        <v>20</v>
      </c>
      <c r="I45" s="357">
        <f>+'[1]5-ANALISIS Y SELEC ALTERNATIVAS'!I106</f>
        <v>1760000</v>
      </c>
      <c r="J45" s="356">
        <f>+H45*I45</f>
        <v>35200000</v>
      </c>
      <c r="K45" s="357"/>
      <c r="L45" s="357"/>
      <c r="M45" s="357"/>
      <c r="N45" s="357">
        <f>+J45/8</f>
        <v>4400000</v>
      </c>
      <c r="O45" s="357">
        <f>+N45</f>
        <v>4400000</v>
      </c>
      <c r="P45" s="357">
        <f t="shared" ref="P45:U45" si="8">+O45</f>
        <v>4400000</v>
      </c>
      <c r="Q45" s="357">
        <f t="shared" si="8"/>
        <v>4400000</v>
      </c>
      <c r="R45" s="357">
        <f t="shared" si="8"/>
        <v>4400000</v>
      </c>
      <c r="S45" s="357">
        <f t="shared" si="8"/>
        <v>4400000</v>
      </c>
      <c r="T45" s="357">
        <f t="shared" si="8"/>
        <v>4400000</v>
      </c>
      <c r="U45" s="357">
        <f t="shared" si="8"/>
        <v>4400000</v>
      </c>
      <c r="V45" s="5"/>
      <c r="W45" s="5"/>
    </row>
    <row r="46" spans="3:23" s="4" customFormat="1" ht="42.75" customHeight="1" x14ac:dyDescent="0.25">
      <c r="C46" s="1602"/>
      <c r="D46" s="1602"/>
      <c r="E46" s="1603" t="s">
        <v>218</v>
      </c>
      <c r="F46" s="1603"/>
      <c r="G46" s="1603"/>
      <c r="H46" s="1603"/>
      <c r="I46" s="1603"/>
      <c r="J46" s="359">
        <f>SUM(J44:J45)</f>
        <v>40870000</v>
      </c>
      <c r="K46" s="359">
        <f t="shared" ref="K46:U46" si="9">SUM(K44:K45)</f>
        <v>0</v>
      </c>
      <c r="L46" s="359">
        <f t="shared" si="9"/>
        <v>0</v>
      </c>
      <c r="M46" s="359">
        <f t="shared" si="9"/>
        <v>0</v>
      </c>
      <c r="N46" s="359">
        <f t="shared" si="9"/>
        <v>4400000</v>
      </c>
      <c r="O46" s="359">
        <f t="shared" si="9"/>
        <v>5210000</v>
      </c>
      <c r="P46" s="359">
        <f t="shared" si="9"/>
        <v>5210000</v>
      </c>
      <c r="Q46" s="359">
        <f t="shared" si="9"/>
        <v>5210000</v>
      </c>
      <c r="R46" s="359">
        <f t="shared" si="9"/>
        <v>5210000</v>
      </c>
      <c r="S46" s="359">
        <f t="shared" si="9"/>
        <v>5210000</v>
      </c>
      <c r="T46" s="359">
        <f t="shared" si="9"/>
        <v>5210000</v>
      </c>
      <c r="U46" s="359">
        <f t="shared" si="9"/>
        <v>5210000</v>
      </c>
      <c r="V46" s="5"/>
      <c r="W46" s="5"/>
    </row>
    <row r="47" spans="3:23" s="4" customFormat="1" ht="34.5" customHeight="1" x14ac:dyDescent="0.25">
      <c r="C47" s="1607" t="s">
        <v>63</v>
      </c>
      <c r="D47" s="1607"/>
      <c r="E47" s="1607"/>
      <c r="F47" s="1607"/>
      <c r="G47" s="1607"/>
      <c r="H47" s="1607"/>
      <c r="I47" s="1607"/>
      <c r="J47" s="359">
        <f>+J46+J43+J28</f>
        <v>186453600</v>
      </c>
      <c r="K47" s="361">
        <f>+K46+K43+K28</f>
        <v>63229000</v>
      </c>
      <c r="L47" s="361">
        <f t="shared" ref="L47:U47" si="10">+L46+L43+L28</f>
        <v>72772600</v>
      </c>
      <c r="M47" s="361">
        <f t="shared" si="10"/>
        <v>7650000</v>
      </c>
      <c r="N47" s="361">
        <f t="shared" si="10"/>
        <v>4400000</v>
      </c>
      <c r="O47" s="361">
        <f t="shared" si="10"/>
        <v>5210000</v>
      </c>
      <c r="P47" s="361">
        <f t="shared" si="10"/>
        <v>6110000</v>
      </c>
      <c r="Q47" s="361">
        <f t="shared" si="10"/>
        <v>5210000</v>
      </c>
      <c r="R47" s="361">
        <f t="shared" si="10"/>
        <v>5210000</v>
      </c>
      <c r="S47" s="361">
        <f t="shared" si="10"/>
        <v>5210000</v>
      </c>
      <c r="T47" s="361">
        <f t="shared" si="10"/>
        <v>5210000</v>
      </c>
      <c r="U47" s="361">
        <f t="shared" si="10"/>
        <v>5210000</v>
      </c>
      <c r="V47" s="5"/>
      <c r="W47" s="5"/>
    </row>
    <row r="48" spans="3:23" s="4" customFormat="1" ht="34.5" customHeight="1" x14ac:dyDescent="0.25">
      <c r="C48" s="1602" t="s">
        <v>172</v>
      </c>
      <c r="D48" s="1602"/>
      <c r="E48" s="1608" t="s">
        <v>211</v>
      </c>
      <c r="F48" s="1608"/>
      <c r="G48" s="360"/>
      <c r="H48" s="395"/>
      <c r="I48" s="395"/>
      <c r="J48" s="396">
        <f>+H48*I48</f>
        <v>0</v>
      </c>
      <c r="K48" s="397"/>
      <c r="L48" s="397"/>
      <c r="M48" s="397"/>
      <c r="N48" s="397"/>
      <c r="O48" s="397"/>
      <c r="P48" s="397"/>
      <c r="Q48" s="397"/>
      <c r="R48" s="397"/>
      <c r="S48" s="397"/>
      <c r="T48" s="397"/>
      <c r="U48" s="397"/>
      <c r="V48" s="5"/>
      <c r="W48" s="5"/>
    </row>
    <row r="49" spans="3:23" s="4" customFormat="1" ht="34.5" customHeight="1" x14ac:dyDescent="0.25">
      <c r="C49" s="1602"/>
      <c r="D49" s="1602"/>
      <c r="E49" s="1608" t="s">
        <v>211</v>
      </c>
      <c r="F49" s="1608"/>
      <c r="G49" s="360"/>
      <c r="H49" s="395"/>
      <c r="I49" s="395"/>
      <c r="J49" s="396">
        <f>+H49*I49</f>
        <v>0</v>
      </c>
      <c r="K49" s="396"/>
      <c r="L49" s="396"/>
      <c r="M49" s="396"/>
      <c r="N49" s="396"/>
      <c r="O49" s="396"/>
      <c r="P49" s="396"/>
      <c r="Q49" s="396"/>
      <c r="R49" s="396"/>
      <c r="S49" s="396"/>
      <c r="T49" s="396"/>
      <c r="U49" s="396"/>
      <c r="V49" s="5"/>
      <c r="W49" s="5"/>
    </row>
    <row r="50" spans="3:23" s="4" customFormat="1" ht="34.5" customHeight="1" x14ac:dyDescent="0.25">
      <c r="C50" s="1607" t="s">
        <v>212</v>
      </c>
      <c r="D50" s="1607"/>
      <c r="E50" s="1607"/>
      <c r="F50" s="1607"/>
      <c r="G50" s="399"/>
      <c r="H50" s="400"/>
      <c r="I50" s="400"/>
      <c r="J50" s="401">
        <f>SUM(J48:J49)</f>
        <v>0</v>
      </c>
      <c r="K50" s="401">
        <f>SUM(K48:K49)</f>
        <v>0</v>
      </c>
      <c r="L50" s="401">
        <f t="shared" ref="L50:U50" si="11">SUM(L48:L49)</f>
        <v>0</v>
      </c>
      <c r="M50" s="401">
        <f t="shared" si="11"/>
        <v>0</v>
      </c>
      <c r="N50" s="401">
        <f t="shared" si="11"/>
        <v>0</v>
      </c>
      <c r="O50" s="401">
        <f t="shared" si="11"/>
        <v>0</v>
      </c>
      <c r="P50" s="401">
        <f t="shared" si="11"/>
        <v>0</v>
      </c>
      <c r="Q50" s="401">
        <f t="shared" si="11"/>
        <v>0</v>
      </c>
      <c r="R50" s="401">
        <f t="shared" si="11"/>
        <v>0</v>
      </c>
      <c r="S50" s="401">
        <f t="shared" si="11"/>
        <v>0</v>
      </c>
      <c r="T50" s="401">
        <f t="shared" si="11"/>
        <v>0</v>
      </c>
      <c r="U50" s="401">
        <f t="shared" si="11"/>
        <v>0</v>
      </c>
      <c r="V50" s="5"/>
      <c r="W50" s="5"/>
    </row>
    <row r="51" spans="3:23" s="4" customFormat="1" ht="16.5" customHeight="1" x14ac:dyDescent="0.25">
      <c r="C51" s="1607" t="s">
        <v>226</v>
      </c>
      <c r="D51" s="1607"/>
      <c r="E51" s="1607"/>
      <c r="F51" s="1607"/>
      <c r="G51" s="1607"/>
      <c r="H51" s="1607"/>
      <c r="I51" s="1607"/>
      <c r="J51" s="402">
        <f>+J50-J47</f>
        <v>-186453600</v>
      </c>
      <c r="K51" s="402">
        <f t="shared" ref="K51:U51" si="12">+K50-K47</f>
        <v>-63229000</v>
      </c>
      <c r="L51" s="402">
        <f t="shared" si="12"/>
        <v>-72772600</v>
      </c>
      <c r="M51" s="402">
        <f t="shared" si="12"/>
        <v>-7650000</v>
      </c>
      <c r="N51" s="402">
        <f t="shared" si="12"/>
        <v>-4400000</v>
      </c>
      <c r="O51" s="402">
        <f t="shared" si="12"/>
        <v>-5210000</v>
      </c>
      <c r="P51" s="402">
        <f t="shared" si="12"/>
        <v>-6110000</v>
      </c>
      <c r="Q51" s="402">
        <f t="shared" si="12"/>
        <v>-5210000</v>
      </c>
      <c r="R51" s="402">
        <f t="shared" si="12"/>
        <v>-5210000</v>
      </c>
      <c r="S51" s="402">
        <f t="shared" si="12"/>
        <v>-5210000</v>
      </c>
      <c r="T51" s="402">
        <f t="shared" si="12"/>
        <v>-5210000</v>
      </c>
      <c r="U51" s="402">
        <f t="shared" si="12"/>
        <v>-5210000</v>
      </c>
    </row>
    <row r="52" spans="3:23" s="4" customFormat="1" ht="16.5" customHeight="1" thickBot="1" x14ac:dyDescent="0.3">
      <c r="C52" s="1609" t="s">
        <v>508</v>
      </c>
      <c r="D52" s="1610"/>
      <c r="E52" s="1610"/>
      <c r="F52" s="1610"/>
      <c r="G52" s="1610"/>
      <c r="H52" s="1611"/>
      <c r="I52" s="394">
        <v>7.0000000000000007E-2</v>
      </c>
      <c r="J52" s="131"/>
      <c r="K52" s="131"/>
      <c r="L52" s="131"/>
      <c r="M52" s="131"/>
      <c r="N52" s="131"/>
      <c r="O52" s="131"/>
      <c r="P52" s="131"/>
      <c r="Q52" s="131"/>
      <c r="R52" s="131"/>
      <c r="S52" s="131"/>
      <c r="T52" s="131"/>
      <c r="U52" s="131"/>
    </row>
    <row r="53" spans="3:23" s="4" customFormat="1" ht="16.5" customHeight="1" thickTop="1" thickBot="1" x14ac:dyDescent="0.3">
      <c r="C53" s="1395" t="s">
        <v>296</v>
      </c>
      <c r="D53" s="1396"/>
      <c r="E53" s="1396"/>
      <c r="F53" s="1396"/>
      <c r="G53" s="1396"/>
      <c r="H53" s="1397"/>
      <c r="I53" s="132">
        <f>NPV(I52,L51:U51)+K51</f>
        <v>-165076153.42892909</v>
      </c>
      <c r="J53" s="131"/>
      <c r="K53" s="131"/>
      <c r="L53" s="131"/>
      <c r="M53" s="131"/>
      <c r="N53" s="131"/>
      <c r="O53" s="131"/>
      <c r="P53" s="131"/>
      <c r="Q53" s="131"/>
      <c r="R53" s="131"/>
      <c r="S53" s="131"/>
      <c r="T53" s="131"/>
      <c r="U53" s="131"/>
    </row>
    <row r="54" spans="3:23" s="4" customFormat="1" ht="16.5" customHeight="1" thickTop="1" thickBot="1" x14ac:dyDescent="0.3">
      <c r="C54" s="1395" t="s">
        <v>297</v>
      </c>
      <c r="D54" s="1396"/>
      <c r="E54" s="1396"/>
      <c r="F54" s="1396"/>
      <c r="G54" s="1396"/>
      <c r="H54" s="1397"/>
      <c r="I54" s="133" t="e">
        <f>IRR(K51:U51)</f>
        <v>#NUM!</v>
      </c>
      <c r="J54" s="131"/>
      <c r="K54" s="131"/>
      <c r="L54" s="131"/>
      <c r="M54" s="131"/>
      <c r="N54" s="131"/>
      <c r="O54" s="131"/>
      <c r="P54" s="131"/>
      <c r="Q54" s="131"/>
      <c r="R54" s="131"/>
      <c r="S54" s="131"/>
      <c r="T54" s="131"/>
      <c r="U54" s="131"/>
    </row>
    <row r="55" spans="3:23" s="4" customFormat="1" ht="16.5" thickTop="1" x14ac:dyDescent="0.25">
      <c r="E55" s="55"/>
    </row>
    <row r="56" spans="3:23" s="4" customFormat="1" ht="18" x14ac:dyDescent="0.25">
      <c r="C56" s="1110" t="s">
        <v>254</v>
      </c>
      <c r="D56" s="1110"/>
      <c r="E56" s="1110"/>
      <c r="F56" s="1110"/>
      <c r="G56" s="1110"/>
      <c r="H56" s="1110"/>
      <c r="I56" s="1110"/>
      <c r="J56" s="6"/>
      <c r="K56" s="6"/>
      <c r="L56" s="6"/>
      <c r="M56" s="6"/>
      <c r="N56" s="6"/>
      <c r="O56" s="6"/>
      <c r="P56" s="6"/>
      <c r="Q56" s="6"/>
      <c r="R56" s="6"/>
      <c r="S56" s="6"/>
      <c r="T56" s="6"/>
      <c r="U56" s="6"/>
      <c r="V56" s="6"/>
    </row>
    <row r="57" spans="3:23" s="4" customFormat="1" ht="18.75" thickBot="1" x14ac:dyDescent="0.3">
      <c r="C57" s="152"/>
      <c r="D57" s="152"/>
      <c r="E57" s="152"/>
      <c r="F57" s="152"/>
      <c r="G57" s="152"/>
      <c r="H57" s="152"/>
      <c r="I57" s="152"/>
      <c r="J57" s="152"/>
      <c r="K57" s="152"/>
      <c r="L57" s="152"/>
      <c r="M57" s="152"/>
      <c r="N57" s="152"/>
      <c r="O57" s="152"/>
      <c r="P57" s="152"/>
      <c r="Q57" s="152"/>
      <c r="R57" s="152"/>
      <c r="S57" s="152"/>
      <c r="T57" s="152"/>
      <c r="U57" s="152"/>
      <c r="V57" s="152"/>
    </row>
    <row r="58" spans="3:23" s="4" customFormat="1" ht="19.5" thickTop="1" thickBot="1" x14ac:dyDescent="0.3">
      <c r="C58" s="1612" t="s">
        <v>309</v>
      </c>
      <c r="D58" s="1612"/>
      <c r="E58" s="1612"/>
      <c r="F58" s="1612"/>
      <c r="G58" s="1612"/>
      <c r="H58" s="1612"/>
      <c r="I58" s="1613"/>
      <c r="J58" s="152"/>
      <c r="K58" s="152"/>
      <c r="L58" s="152"/>
      <c r="M58" s="152"/>
      <c r="N58" s="152"/>
      <c r="O58" s="152"/>
      <c r="P58" s="152"/>
      <c r="Q58" s="152"/>
      <c r="R58" s="152"/>
      <c r="S58" s="152"/>
      <c r="T58" s="152"/>
      <c r="U58" s="152"/>
      <c r="V58" s="152"/>
    </row>
    <row r="59" spans="3:23" s="134" customFormat="1" ht="31.5" customHeight="1" thickTop="1" thickBot="1" x14ac:dyDescent="0.3">
      <c r="C59" s="1389" t="s">
        <v>308</v>
      </c>
      <c r="D59" s="1389"/>
      <c r="E59" s="1389" t="s">
        <v>4</v>
      </c>
      <c r="F59" s="1389"/>
      <c r="G59" s="1389"/>
      <c r="H59" s="1605" t="s">
        <v>310</v>
      </c>
      <c r="I59" s="1606"/>
    </row>
    <row r="60" spans="3:23" s="4" customFormat="1" ht="52.5" customHeight="1" thickTop="1" thickBot="1" x14ac:dyDescent="0.3">
      <c r="C60" s="1389"/>
      <c r="D60" s="1389"/>
      <c r="E60" s="140" t="s">
        <v>103</v>
      </c>
      <c r="F60" s="140" t="s">
        <v>104</v>
      </c>
      <c r="G60" s="140" t="s">
        <v>299</v>
      </c>
      <c r="H60" s="1605"/>
      <c r="I60" s="1606"/>
      <c r="J60" s="1"/>
      <c r="K60" s="1"/>
      <c r="L60" s="1"/>
      <c r="M60" s="1"/>
      <c r="N60" s="1"/>
      <c r="O60" s="1"/>
      <c r="P60" s="1"/>
      <c r="Q60" s="1"/>
      <c r="R60" s="1"/>
      <c r="S60" s="1"/>
      <c r="T60" s="1"/>
      <c r="U60" s="1"/>
      <c r="V60" s="1"/>
    </row>
    <row r="61" spans="3:23" s="4" customFormat="1" ht="45.75" customHeight="1" thickTop="1" thickBot="1" x14ac:dyDescent="0.3">
      <c r="C61" s="1389" t="s">
        <v>304</v>
      </c>
      <c r="D61" s="1389"/>
      <c r="E61" s="161">
        <f>+J28</f>
        <v>0</v>
      </c>
      <c r="F61" s="161">
        <f>+J43</f>
        <v>145583600</v>
      </c>
      <c r="G61" s="161">
        <f>+J46/U26</f>
        <v>4087000</v>
      </c>
      <c r="H61" s="1614"/>
      <c r="I61" s="1615"/>
      <c r="J61" s="1"/>
      <c r="K61" s="1"/>
      <c r="L61" s="1"/>
      <c r="M61" s="1"/>
      <c r="N61" s="1"/>
      <c r="O61" s="1"/>
      <c r="P61" s="1"/>
      <c r="Q61" s="1"/>
      <c r="R61" s="1"/>
      <c r="S61" s="1"/>
      <c r="T61" s="1"/>
      <c r="U61" s="1"/>
      <c r="V61" s="1"/>
    </row>
    <row r="62" spans="3:23" ht="45.75" customHeight="1" thickTop="1" thickBot="1" x14ac:dyDescent="0.3">
      <c r="C62" s="1389" t="s">
        <v>305</v>
      </c>
      <c r="D62" s="1389"/>
      <c r="E62" s="161"/>
      <c r="F62" s="161">
        <v>90000000</v>
      </c>
      <c r="G62" s="161">
        <v>4087000</v>
      </c>
      <c r="H62" s="1615"/>
      <c r="I62" s="1616"/>
    </row>
    <row r="63" spans="3:23" ht="45.75" customHeight="1" thickTop="1" thickBot="1" x14ac:dyDescent="0.3">
      <c r="C63" s="1389" t="s">
        <v>301</v>
      </c>
      <c r="D63" s="1389"/>
      <c r="E63" s="161"/>
      <c r="F63" s="161">
        <v>10000000</v>
      </c>
      <c r="G63" s="161"/>
      <c r="H63" s="1615"/>
      <c r="I63" s="1616"/>
    </row>
    <row r="64" spans="3:23" ht="45.75" customHeight="1" thickTop="1" thickBot="1" x14ac:dyDescent="0.3">
      <c r="C64" s="1389" t="s">
        <v>300</v>
      </c>
      <c r="D64" s="1389"/>
      <c r="E64" s="161"/>
      <c r="F64" s="161">
        <v>45583600</v>
      </c>
      <c r="G64" s="161"/>
      <c r="H64" s="1614"/>
      <c r="I64" s="1615"/>
    </row>
    <row r="65" spans="3:22" ht="45.75" customHeight="1" thickTop="1" thickBot="1" x14ac:dyDescent="0.3">
      <c r="C65" s="1389" t="s">
        <v>306</v>
      </c>
      <c r="D65" s="1389"/>
      <c r="E65" s="161"/>
      <c r="F65" s="161"/>
      <c r="G65" s="161"/>
      <c r="H65" s="1614"/>
      <c r="I65" s="1615"/>
    </row>
    <row r="66" spans="3:22" ht="45.75" customHeight="1" thickTop="1" thickBot="1" x14ac:dyDescent="0.3">
      <c r="C66" s="1389" t="s">
        <v>302</v>
      </c>
      <c r="D66" s="1389"/>
      <c r="E66" s="161"/>
      <c r="F66" s="161"/>
      <c r="G66" s="161"/>
      <c r="H66" s="1614"/>
      <c r="I66" s="1615"/>
    </row>
    <row r="67" spans="3:22" ht="45.75" customHeight="1" thickTop="1" thickBot="1" x14ac:dyDescent="0.3">
      <c r="C67" s="1389" t="s">
        <v>303</v>
      </c>
      <c r="D67" s="1389"/>
      <c r="E67" s="161"/>
      <c r="F67" s="161"/>
      <c r="G67" s="161"/>
      <c r="H67" s="1614"/>
      <c r="I67" s="1615"/>
    </row>
    <row r="68" spans="3:22" ht="45.75" customHeight="1" thickTop="1" thickBot="1" x14ac:dyDescent="0.3">
      <c r="C68" s="1389" t="s">
        <v>360</v>
      </c>
      <c r="D68" s="1389"/>
      <c r="E68" s="161"/>
      <c r="F68" s="161"/>
      <c r="G68" s="161"/>
      <c r="H68" s="1614"/>
      <c r="I68" s="1615"/>
    </row>
    <row r="69" spans="3:22" ht="45.75" customHeight="1" thickTop="1" thickBot="1" x14ac:dyDescent="0.3">
      <c r="C69" s="1389" t="s">
        <v>307</v>
      </c>
      <c r="D69" s="1389"/>
      <c r="E69" s="161"/>
      <c r="F69" s="161"/>
      <c r="G69" s="161"/>
      <c r="H69" s="1614"/>
      <c r="I69" s="1615"/>
    </row>
    <row r="70" spans="3:22" ht="45.75" customHeight="1" thickTop="1" thickBot="1" x14ac:dyDescent="0.3">
      <c r="C70" s="1617" t="s">
        <v>12</v>
      </c>
      <c r="D70" s="1617"/>
      <c r="E70" s="169">
        <f>SUM(E62:E69)</f>
        <v>0</v>
      </c>
      <c r="F70" s="169">
        <f t="shared" ref="F70:G70" si="13">SUM(F62:F69)</f>
        <v>145583600</v>
      </c>
      <c r="G70" s="169">
        <f t="shared" si="13"/>
        <v>4087000</v>
      </c>
      <c r="H70" s="1614"/>
      <c r="I70" s="1615"/>
    </row>
    <row r="71" spans="3:22" s="2" customFormat="1" ht="30" customHeight="1" thickTop="1" x14ac:dyDescent="0.25">
      <c r="C71" s="1618" t="s">
        <v>509</v>
      </c>
      <c r="D71" s="1619"/>
      <c r="E71" s="1619"/>
      <c r="F71" s="1619"/>
      <c r="G71" s="1619"/>
      <c r="H71" s="1619"/>
      <c r="I71" s="1619"/>
      <c r="J71" s="144"/>
      <c r="K71" s="144"/>
      <c r="L71" s="144"/>
      <c r="M71" s="144"/>
      <c r="N71" s="144"/>
      <c r="O71" s="144"/>
      <c r="P71" s="144"/>
      <c r="Q71" s="144"/>
      <c r="R71" s="144"/>
      <c r="S71" s="144"/>
      <c r="T71" s="144"/>
      <c r="U71" s="144"/>
      <c r="V71" s="144"/>
    </row>
    <row r="72" spans="3:22" s="2" customFormat="1" ht="30" customHeight="1" x14ac:dyDescent="0.25">
      <c r="C72" s="1620"/>
      <c r="D72" s="1621"/>
      <c r="E72" s="1621"/>
      <c r="F72" s="1621"/>
      <c r="G72" s="1621"/>
      <c r="H72" s="1621"/>
      <c r="I72" s="1621"/>
      <c r="J72" s="144"/>
      <c r="K72" s="144"/>
      <c r="L72" s="144"/>
      <c r="M72" s="144"/>
      <c r="N72" s="144"/>
      <c r="O72" s="144"/>
      <c r="P72" s="144"/>
      <c r="Q72" s="144"/>
      <c r="R72" s="144"/>
      <c r="S72" s="144"/>
      <c r="T72" s="144"/>
      <c r="U72" s="144"/>
      <c r="V72" s="144"/>
    </row>
    <row r="73" spans="3:22" s="2" customFormat="1" ht="30" customHeight="1" x14ac:dyDescent="0.25">
      <c r="C73" s="1620"/>
      <c r="D73" s="1621"/>
      <c r="E73" s="1621"/>
      <c r="F73" s="1621"/>
      <c r="G73" s="1621"/>
      <c r="H73" s="1621"/>
      <c r="I73" s="1621"/>
      <c r="J73" s="144"/>
      <c r="K73" s="144"/>
      <c r="L73" s="144"/>
      <c r="M73" s="144"/>
      <c r="N73" s="144"/>
      <c r="O73" s="144"/>
      <c r="P73" s="144"/>
      <c r="Q73" s="144"/>
      <c r="R73" s="144"/>
      <c r="S73" s="144"/>
      <c r="T73" s="144"/>
      <c r="U73" s="144"/>
      <c r="V73" s="144"/>
    </row>
    <row r="74" spans="3:22" s="2" customFormat="1" ht="30" customHeight="1" x14ac:dyDescent="0.25">
      <c r="C74" s="1620"/>
      <c r="D74" s="1621"/>
      <c r="E74" s="1621"/>
      <c r="F74" s="1621"/>
      <c r="G74" s="1621"/>
      <c r="H74" s="1621"/>
      <c r="I74" s="1621"/>
      <c r="J74" s="144"/>
      <c r="K74" s="144"/>
      <c r="L74" s="144"/>
      <c r="M74" s="144"/>
      <c r="N74" s="144"/>
      <c r="O74" s="144"/>
      <c r="P74" s="144"/>
      <c r="Q74" s="144"/>
      <c r="R74" s="144"/>
      <c r="S74" s="144"/>
      <c r="T74" s="144"/>
      <c r="U74" s="144"/>
      <c r="V74" s="144"/>
    </row>
    <row r="75" spans="3:22" s="2" customFormat="1" ht="30" customHeight="1" thickBot="1" x14ac:dyDescent="0.3">
      <c r="C75" s="1622"/>
      <c r="D75" s="1623"/>
      <c r="E75" s="1623"/>
      <c r="F75" s="1623"/>
      <c r="G75" s="1623"/>
      <c r="H75" s="1623"/>
      <c r="I75" s="1623"/>
      <c r="J75" s="144"/>
      <c r="K75" s="144"/>
      <c r="L75" s="144"/>
      <c r="M75" s="144"/>
      <c r="N75" s="144"/>
      <c r="O75" s="144"/>
      <c r="P75" s="144"/>
      <c r="Q75" s="144"/>
      <c r="R75" s="144"/>
      <c r="S75" s="144"/>
      <c r="T75" s="144"/>
      <c r="U75" s="144"/>
      <c r="V75" s="144"/>
    </row>
    <row r="76" spans="3:22" ht="15.75" thickTop="1" x14ac:dyDescent="0.25"/>
  </sheetData>
  <mergeCells count="73">
    <mergeCell ref="B1:P1"/>
    <mergeCell ref="C70:D70"/>
    <mergeCell ref="H70:I70"/>
    <mergeCell ref="C71:I75"/>
    <mergeCell ref="E30:F30"/>
    <mergeCell ref="E31:F31"/>
    <mergeCell ref="E33:F33"/>
    <mergeCell ref="E32:F32"/>
    <mergeCell ref="C29:D41"/>
    <mergeCell ref="G38:U38"/>
    <mergeCell ref="C67:D67"/>
    <mergeCell ref="H67:I67"/>
    <mergeCell ref="C68:D68"/>
    <mergeCell ref="H68:I68"/>
    <mergeCell ref="C69:D69"/>
    <mergeCell ref="H69:I69"/>
    <mergeCell ref="C64:D64"/>
    <mergeCell ref="H64:I64"/>
    <mergeCell ref="C65:D65"/>
    <mergeCell ref="H65:I65"/>
    <mergeCell ref="C66:D66"/>
    <mergeCell ref="H66:I66"/>
    <mergeCell ref="C61:D61"/>
    <mergeCell ref="H61:I61"/>
    <mergeCell ref="C62:D62"/>
    <mergeCell ref="H62:I62"/>
    <mergeCell ref="C63:D63"/>
    <mergeCell ref="H63:I63"/>
    <mergeCell ref="C59:D60"/>
    <mergeCell ref="E59:G59"/>
    <mergeCell ref="H59:I60"/>
    <mergeCell ref="C47:I47"/>
    <mergeCell ref="C48:D49"/>
    <mergeCell ref="E48:F48"/>
    <mergeCell ref="E49:F49"/>
    <mergeCell ref="C50:F50"/>
    <mergeCell ref="C51:I51"/>
    <mergeCell ref="C52:H52"/>
    <mergeCell ref="C53:H53"/>
    <mergeCell ref="C54:H54"/>
    <mergeCell ref="C56:I56"/>
    <mergeCell ref="C58:I58"/>
    <mergeCell ref="C43:I43"/>
    <mergeCell ref="C44:D46"/>
    <mergeCell ref="E44:F44"/>
    <mergeCell ref="E45:F45"/>
    <mergeCell ref="E46:I46"/>
    <mergeCell ref="C27:D28"/>
    <mergeCell ref="E27:F27"/>
    <mergeCell ref="E28:I28"/>
    <mergeCell ref="E41:F41"/>
    <mergeCell ref="E42:I42"/>
    <mergeCell ref="E36:F36"/>
    <mergeCell ref="E37:I37"/>
    <mergeCell ref="E38:F38"/>
    <mergeCell ref="E39:F39"/>
    <mergeCell ref="E40:F40"/>
    <mergeCell ref="E29:F29"/>
    <mergeCell ref="G29:P29"/>
    <mergeCell ref="E34:F34"/>
    <mergeCell ref="E35:F35"/>
    <mergeCell ref="D14:U14"/>
    <mergeCell ref="B18:U18"/>
    <mergeCell ref="B20:U20"/>
    <mergeCell ref="C22:S22"/>
    <mergeCell ref="C24:U24"/>
    <mergeCell ref="J25:J26"/>
    <mergeCell ref="K25:U25"/>
    <mergeCell ref="C25:D26"/>
    <mergeCell ref="E25:F26"/>
    <mergeCell ref="G25:G26"/>
    <mergeCell ref="H25:H26"/>
    <mergeCell ref="I25:I26"/>
  </mergeCells>
  <pageMargins left="0.7" right="0.7" top="0.75" bottom="0.75" header="0.3" footer="0.3"/>
  <pageSetup paperSize="9" scale="29" orientation="portrait" horizontalDpi="300" r:id="rId1"/>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dimension ref="B1:U55"/>
  <sheetViews>
    <sheetView view="pageBreakPreview" zoomScale="40" zoomScaleNormal="100" zoomScaleSheetLayoutView="40" workbookViewId="0">
      <selection activeCell="C37" sqref="C37:C54"/>
    </sheetView>
  </sheetViews>
  <sheetFormatPr baseColWidth="10" defaultColWidth="11.42578125" defaultRowHeight="15" x14ac:dyDescent="0.25"/>
  <cols>
    <col min="1" max="1" width="1.28515625" style="1" customWidth="1"/>
    <col min="2" max="2" width="12" style="1" customWidth="1"/>
    <col min="3" max="3" width="16.5703125" style="1" customWidth="1"/>
    <col min="4" max="4" width="13.42578125" style="1" customWidth="1"/>
    <col min="5" max="5" width="23.7109375" style="1" customWidth="1"/>
    <col min="6" max="6" width="6.28515625" style="1" customWidth="1"/>
    <col min="7" max="7" width="14.28515625" style="1" customWidth="1"/>
    <col min="8" max="8" width="16.28515625" style="1" customWidth="1"/>
    <col min="9" max="9" width="16.140625" style="1" customWidth="1"/>
    <col min="10" max="11" width="11.42578125" style="1"/>
    <col min="12" max="13" width="15.28515625" style="1" customWidth="1"/>
    <col min="14" max="14" width="14.7109375" style="1" customWidth="1"/>
    <col min="15" max="15" width="7.28515625" style="1" customWidth="1"/>
    <col min="16" max="16" width="5.7109375" style="1" customWidth="1"/>
    <col min="17" max="16384" width="11.42578125" style="1"/>
  </cols>
  <sheetData>
    <row r="1" spans="2:16" s="165" customFormat="1" ht="30" x14ac:dyDescent="0.4">
      <c r="B1" s="1252" t="s">
        <v>555</v>
      </c>
      <c r="C1" s="1252"/>
      <c r="D1" s="1252"/>
      <c r="E1" s="1252"/>
      <c r="F1" s="1252"/>
      <c r="G1" s="1252"/>
      <c r="H1" s="1252"/>
      <c r="I1" s="1252"/>
      <c r="J1" s="1252"/>
      <c r="K1" s="1252"/>
      <c r="L1" s="1252"/>
      <c r="M1" s="1252"/>
      <c r="N1" s="1252"/>
      <c r="O1" s="1252"/>
      <c r="P1" s="1252"/>
    </row>
    <row r="2" spans="2:16" ht="15.75" thickBot="1" x14ac:dyDescent="0.3"/>
    <row r="3" spans="2:16" ht="15.75" thickTop="1" x14ac:dyDescent="0.25">
      <c r="B3" s="21"/>
      <c r="C3" s="22"/>
      <c r="D3" s="22"/>
      <c r="E3" s="22"/>
      <c r="F3" s="22"/>
      <c r="G3" s="22"/>
      <c r="H3" s="22"/>
      <c r="I3" s="22"/>
      <c r="J3" s="22"/>
      <c r="K3" s="22"/>
      <c r="L3" s="22"/>
      <c r="M3" s="22"/>
      <c r="N3" s="22"/>
      <c r="O3" s="22"/>
      <c r="P3" s="23"/>
    </row>
    <row r="4" spans="2:16" s="2" customFormat="1" x14ac:dyDescent="0.25">
      <c r="B4" s="24"/>
      <c r="P4" s="25"/>
    </row>
    <row r="5" spans="2:16" s="2" customFormat="1" x14ac:dyDescent="0.25">
      <c r="B5" s="24"/>
      <c r="P5" s="25"/>
    </row>
    <row r="6" spans="2:16" s="2" customFormat="1" x14ac:dyDescent="0.25">
      <c r="B6" s="24"/>
      <c r="P6" s="25"/>
    </row>
    <row r="7" spans="2:16" s="2" customFormat="1" x14ac:dyDescent="0.25">
      <c r="B7" s="24"/>
      <c r="P7" s="25"/>
    </row>
    <row r="8" spans="2:16" s="2" customFormat="1" x14ac:dyDescent="0.25">
      <c r="B8" s="24"/>
      <c r="P8" s="25"/>
    </row>
    <row r="9" spans="2:16" s="2" customFormat="1" x14ac:dyDescent="0.25">
      <c r="B9" s="24"/>
      <c r="P9" s="25"/>
    </row>
    <row r="10" spans="2:16" s="2" customFormat="1" x14ac:dyDescent="0.25">
      <c r="B10" s="24"/>
      <c r="P10" s="25"/>
    </row>
    <row r="11" spans="2:16" s="2" customFormat="1" x14ac:dyDescent="0.25">
      <c r="B11" s="24"/>
      <c r="P11" s="25"/>
    </row>
    <row r="12" spans="2:16" s="2" customFormat="1" x14ac:dyDescent="0.25">
      <c r="B12" s="24"/>
      <c r="P12" s="25"/>
    </row>
    <row r="13" spans="2:16" s="2" customFormat="1" x14ac:dyDescent="0.25">
      <c r="B13" s="24"/>
      <c r="P13" s="25"/>
    </row>
    <row r="14" spans="2:16" s="2" customFormat="1" x14ac:dyDescent="0.25">
      <c r="B14" s="24"/>
      <c r="D14" s="1260"/>
      <c r="E14" s="1260"/>
      <c r="F14" s="1260"/>
      <c r="G14" s="1260"/>
      <c r="H14" s="1260"/>
      <c r="I14" s="1260"/>
      <c r="J14" s="1260"/>
      <c r="K14" s="1260"/>
      <c r="L14" s="1260"/>
      <c r="M14" s="1260"/>
      <c r="N14" s="1260"/>
      <c r="O14" s="1260"/>
      <c r="P14" s="1328"/>
    </row>
    <row r="15" spans="2:16" ht="15.75" thickBot="1" x14ac:dyDescent="0.3">
      <c r="B15" s="26"/>
      <c r="C15" s="27"/>
      <c r="D15" s="27"/>
      <c r="E15" s="27"/>
      <c r="F15" s="27"/>
      <c r="G15" s="27"/>
      <c r="H15" s="27"/>
      <c r="I15" s="27"/>
      <c r="J15" s="27"/>
      <c r="K15" s="27"/>
      <c r="L15" s="27"/>
      <c r="M15" s="27"/>
      <c r="N15" s="27"/>
      <c r="O15" s="27"/>
      <c r="P15" s="28"/>
    </row>
    <row r="16" spans="2:16" s="4" customFormat="1" ht="15.75" thickTop="1" x14ac:dyDescent="0.25">
      <c r="D16" s="13"/>
      <c r="E16" s="49"/>
      <c r="F16" s="13"/>
      <c r="G16" s="13"/>
      <c r="H16" s="13"/>
      <c r="I16" s="13"/>
      <c r="J16" s="13"/>
      <c r="K16" s="13"/>
      <c r="L16" s="13"/>
      <c r="M16" s="13"/>
      <c r="N16" s="13"/>
      <c r="O16" s="13"/>
      <c r="P16" s="13"/>
    </row>
    <row r="17" spans="2:21" s="4" customFormat="1" x14ac:dyDescent="0.25">
      <c r="D17" s="13"/>
      <c r="E17" s="49"/>
      <c r="F17" s="13"/>
      <c r="G17" s="13"/>
      <c r="H17" s="13"/>
      <c r="I17" s="13"/>
      <c r="J17" s="13"/>
      <c r="K17" s="13"/>
      <c r="L17" s="13"/>
      <c r="M17" s="13"/>
      <c r="N17" s="13"/>
      <c r="O17" s="13"/>
      <c r="P17" s="13"/>
    </row>
    <row r="18" spans="2:21" s="4" customFormat="1" ht="15.75" thickBot="1" x14ac:dyDescent="0.3">
      <c r="D18" s="13"/>
      <c r="E18" s="49"/>
      <c r="F18" s="13"/>
      <c r="G18" s="13"/>
      <c r="H18" s="13"/>
      <c r="I18" s="13"/>
      <c r="J18" s="13"/>
      <c r="K18" s="13"/>
      <c r="L18" s="13"/>
      <c r="M18" s="13"/>
      <c r="N18" s="13"/>
      <c r="O18" s="13"/>
      <c r="P18" s="13"/>
    </row>
    <row r="19" spans="2:21" s="4" customFormat="1" ht="45" customHeight="1" thickTop="1" thickBot="1" x14ac:dyDescent="0.3">
      <c r="B19" s="1626" t="s">
        <v>373</v>
      </c>
      <c r="C19" s="1627"/>
      <c r="D19" s="1627"/>
      <c r="E19" s="1627"/>
      <c r="F19" s="1627"/>
      <c r="G19" s="1627"/>
      <c r="H19" s="1627"/>
      <c r="I19" s="1627"/>
      <c r="J19" s="1627"/>
      <c r="K19" s="1627"/>
      <c r="L19" s="1627"/>
      <c r="M19" s="1627"/>
      <c r="N19" s="1627"/>
      <c r="O19" s="1627"/>
      <c r="P19" s="1628"/>
    </row>
    <row r="20" spans="2:21" ht="17.25" customHeight="1" thickTop="1" thickBot="1" x14ac:dyDescent="0.3"/>
    <row r="21" spans="2:21" s="4" customFormat="1" ht="45.75" customHeight="1" thickTop="1" thickBot="1" x14ac:dyDescent="0.3">
      <c r="B21" s="1431" t="s">
        <v>265</v>
      </c>
      <c r="C21" s="1432"/>
      <c r="D21" s="1432"/>
      <c r="E21" s="1432"/>
      <c r="F21" s="1432"/>
      <c r="G21" s="1432"/>
      <c r="H21" s="1432"/>
      <c r="I21" s="1432"/>
      <c r="J21" s="1432"/>
      <c r="K21" s="1432"/>
      <c r="L21" s="1432"/>
      <c r="M21" s="1432"/>
      <c r="N21" s="1432"/>
      <c r="O21" s="1432"/>
      <c r="P21" s="1433"/>
      <c r="Q21" s="71"/>
      <c r="R21" s="71"/>
      <c r="S21" s="71"/>
      <c r="T21" s="71"/>
      <c r="U21" s="71"/>
    </row>
    <row r="22" spans="2:21" s="4" customFormat="1" ht="15.75" thickTop="1" x14ac:dyDescent="0.25">
      <c r="D22" s="13"/>
      <c r="E22" s="13"/>
      <c r="F22" s="13"/>
      <c r="G22" s="13"/>
      <c r="H22" s="13"/>
      <c r="I22" s="13"/>
      <c r="J22" s="13"/>
      <c r="K22" s="13"/>
      <c r="L22" s="13"/>
      <c r="M22" s="13"/>
      <c r="N22" s="13"/>
      <c r="O22" s="13"/>
      <c r="P22" s="13"/>
    </row>
    <row r="23" spans="2:21" ht="18" x14ac:dyDescent="0.25">
      <c r="B23" s="4"/>
      <c r="C23" s="1110" t="s">
        <v>256</v>
      </c>
      <c r="D23" s="1110"/>
      <c r="E23" s="1110"/>
      <c r="F23" s="1110"/>
      <c r="G23" s="1110"/>
      <c r="H23" s="1110"/>
      <c r="I23" s="1110"/>
      <c r="J23" s="1110"/>
      <c r="K23" s="1110"/>
      <c r="L23" s="1110"/>
      <c r="M23" s="1110"/>
      <c r="N23" s="6"/>
    </row>
    <row r="24" spans="2:21" x14ac:dyDescent="0.25">
      <c r="B24" s="4"/>
      <c r="C24" s="4"/>
      <c r="D24" s="4"/>
      <c r="E24" s="4"/>
      <c r="F24" s="4"/>
      <c r="G24" s="4"/>
      <c r="H24" s="4"/>
      <c r="I24" s="4"/>
      <c r="J24" s="4"/>
      <c r="K24" s="4"/>
      <c r="L24" s="4"/>
      <c r="M24" s="4"/>
      <c r="N24" s="4"/>
    </row>
    <row r="25" spans="2:21" ht="17.25" thickBot="1" x14ac:dyDescent="0.3">
      <c r="B25" s="4"/>
      <c r="C25" s="1486" t="s">
        <v>111</v>
      </c>
      <c r="D25" s="1487"/>
      <c r="E25" s="1487"/>
      <c r="F25" s="1487"/>
      <c r="G25" s="1487"/>
      <c r="H25" s="1487"/>
      <c r="I25" s="1487"/>
      <c r="J25" s="1487"/>
      <c r="K25" s="1487"/>
      <c r="L25" s="1487"/>
      <c r="M25" s="1487"/>
      <c r="N25" s="1487"/>
    </row>
    <row r="26" spans="2:21" ht="16.5" thickTop="1" thickBot="1" x14ac:dyDescent="0.3">
      <c r="B26" s="4"/>
      <c r="C26" s="1389" t="s">
        <v>108</v>
      </c>
      <c r="D26" s="1389"/>
      <c r="E26" s="1389"/>
      <c r="F26" s="1389" t="s">
        <v>84</v>
      </c>
      <c r="G26" s="1389"/>
      <c r="H26" s="1389"/>
      <c r="I26" s="1389" t="s">
        <v>110</v>
      </c>
      <c r="J26" s="1389"/>
      <c r="K26" s="1389"/>
      <c r="L26" s="1389" t="s">
        <v>85</v>
      </c>
      <c r="M26" s="1389"/>
      <c r="N26" s="1389"/>
    </row>
    <row r="27" spans="2:21" ht="44.25" customHeight="1" thickTop="1" thickBot="1" x14ac:dyDescent="0.3">
      <c r="B27" s="4"/>
      <c r="C27" s="1401" t="s">
        <v>82</v>
      </c>
      <c r="D27" s="80">
        <v>1</v>
      </c>
      <c r="E27" s="80" t="s">
        <v>512</v>
      </c>
      <c r="F27" s="1307" t="s">
        <v>513</v>
      </c>
      <c r="G27" s="1308"/>
      <c r="H27" s="1309"/>
      <c r="I27" s="1631" t="s">
        <v>514</v>
      </c>
      <c r="J27" s="1632"/>
      <c r="K27" s="1633"/>
      <c r="L27" s="1307" t="s">
        <v>515</v>
      </c>
      <c r="M27" s="1308"/>
      <c r="N27" s="1309"/>
    </row>
    <row r="28" spans="2:21" ht="31.5" thickTop="1" thickBot="1" x14ac:dyDescent="0.3">
      <c r="B28" s="4"/>
      <c r="C28" s="1401"/>
      <c r="D28" s="80">
        <v>2</v>
      </c>
      <c r="E28" s="80" t="s">
        <v>516</v>
      </c>
      <c r="F28" s="1307" t="s">
        <v>517</v>
      </c>
      <c r="G28" s="1308"/>
      <c r="H28" s="1309"/>
      <c r="I28" s="1634" t="s">
        <v>514</v>
      </c>
      <c r="J28" s="1635"/>
      <c r="K28" s="1636"/>
      <c r="L28" s="1307" t="s">
        <v>518</v>
      </c>
      <c r="M28" s="1308"/>
      <c r="N28" s="1309"/>
    </row>
    <row r="29" spans="2:21" ht="46.5" customHeight="1" thickTop="1" thickBot="1" x14ac:dyDescent="0.3">
      <c r="B29" s="4"/>
      <c r="C29" s="1401"/>
      <c r="D29" s="80">
        <v>3</v>
      </c>
      <c r="E29" s="80" t="s">
        <v>519</v>
      </c>
      <c r="F29" s="1307" t="s">
        <v>520</v>
      </c>
      <c r="G29" s="1308"/>
      <c r="H29" s="1309"/>
      <c r="I29" s="1307" t="s">
        <v>521</v>
      </c>
      <c r="J29" s="1308"/>
      <c r="K29" s="1309"/>
      <c r="L29" s="1307" t="s">
        <v>522</v>
      </c>
      <c r="M29" s="1308"/>
      <c r="N29" s="1309"/>
    </row>
    <row r="30" spans="2:21" ht="46.5" customHeight="1" thickTop="1" thickBot="1" x14ac:dyDescent="0.3">
      <c r="B30" s="4"/>
      <c r="C30" s="162" t="s">
        <v>109</v>
      </c>
      <c r="D30" s="80">
        <v>1</v>
      </c>
      <c r="E30" s="80" t="s">
        <v>523</v>
      </c>
      <c r="F30" s="1307" t="s">
        <v>524</v>
      </c>
      <c r="G30" s="1308"/>
      <c r="H30" s="1309"/>
      <c r="I30" s="1307" t="s">
        <v>525</v>
      </c>
      <c r="J30" s="1308"/>
      <c r="K30" s="1309"/>
      <c r="L30" s="1307" t="s">
        <v>526</v>
      </c>
      <c r="M30" s="1308"/>
      <c r="N30" s="1309"/>
    </row>
    <row r="31" spans="2:21" ht="51.75" customHeight="1" thickTop="1" thickBot="1" x14ac:dyDescent="0.3">
      <c r="B31" s="4"/>
      <c r="C31" s="1648" t="s">
        <v>83</v>
      </c>
      <c r="D31" s="80">
        <v>1</v>
      </c>
      <c r="E31" s="170" t="s">
        <v>399</v>
      </c>
      <c r="F31" s="1307" t="s">
        <v>527</v>
      </c>
      <c r="G31" s="1308"/>
      <c r="H31" s="1309"/>
      <c r="I31" s="1307" t="s">
        <v>525</v>
      </c>
      <c r="J31" s="1308"/>
      <c r="K31" s="1309"/>
      <c r="L31" s="1307" t="s">
        <v>528</v>
      </c>
      <c r="M31" s="1308"/>
      <c r="N31" s="1309"/>
    </row>
    <row r="32" spans="2:21" ht="51" customHeight="1" thickTop="1" thickBot="1" x14ac:dyDescent="0.3">
      <c r="B32" s="4"/>
      <c r="C32" s="1648"/>
      <c r="D32" s="80">
        <v>2</v>
      </c>
      <c r="E32" s="80" t="s">
        <v>403</v>
      </c>
      <c r="F32" s="1307" t="s">
        <v>529</v>
      </c>
      <c r="G32" s="1308"/>
      <c r="H32" s="1309"/>
      <c r="I32" s="1307" t="s">
        <v>530</v>
      </c>
      <c r="J32" s="1308"/>
      <c r="K32" s="1309"/>
      <c r="L32" s="1307" t="s">
        <v>531</v>
      </c>
      <c r="M32" s="1308"/>
      <c r="N32" s="1309"/>
    </row>
    <row r="33" spans="2:14" ht="16.5" hidden="1" thickTop="1" thickBot="1" x14ac:dyDescent="0.3">
      <c r="B33" s="4"/>
      <c r="C33" s="1648"/>
      <c r="D33" s="80">
        <v>3</v>
      </c>
      <c r="E33" s="80"/>
      <c r="F33" s="1624"/>
      <c r="G33" s="1624"/>
      <c r="H33" s="1624"/>
      <c r="I33" s="1624"/>
      <c r="J33" s="1624"/>
      <c r="K33" s="1624"/>
      <c r="L33" s="1624"/>
      <c r="M33" s="1624"/>
      <c r="N33" s="1625"/>
    </row>
    <row r="34" spans="2:14" ht="16.5" hidden="1" thickTop="1" thickBot="1" x14ac:dyDescent="0.3">
      <c r="B34" s="4"/>
      <c r="C34" s="1648"/>
      <c r="D34" s="80">
        <v>4</v>
      </c>
      <c r="E34" s="80"/>
      <c r="F34" s="1624"/>
      <c r="G34" s="1624"/>
      <c r="H34" s="1624"/>
      <c r="I34" s="1624"/>
      <c r="J34" s="1624"/>
      <c r="K34" s="1624"/>
      <c r="L34" s="1624"/>
      <c r="M34" s="1624"/>
      <c r="N34" s="1625"/>
    </row>
    <row r="35" spans="2:14" ht="16.5" hidden="1" thickTop="1" thickBot="1" x14ac:dyDescent="0.3">
      <c r="B35" s="4"/>
      <c r="C35" s="1648"/>
      <c r="D35" s="80">
        <v>5</v>
      </c>
      <c r="E35" s="80"/>
      <c r="F35" s="1624"/>
      <c r="G35" s="1624"/>
      <c r="H35" s="1624"/>
      <c r="I35" s="1624"/>
      <c r="J35" s="1624"/>
      <c r="K35" s="1624"/>
      <c r="L35" s="1624"/>
      <c r="M35" s="1624"/>
      <c r="N35" s="1625"/>
    </row>
    <row r="36" spans="2:14" ht="16.5" hidden="1" thickTop="1" thickBot="1" x14ac:dyDescent="0.3">
      <c r="B36" s="4"/>
      <c r="C36" s="1648"/>
      <c r="D36" s="80">
        <v>6</v>
      </c>
      <c r="E36" s="80"/>
      <c r="F36" s="1629"/>
      <c r="G36" s="1629"/>
      <c r="H36" s="1629"/>
      <c r="I36" s="1629"/>
      <c r="J36" s="1629"/>
      <c r="K36" s="1629"/>
      <c r="L36" s="1629"/>
      <c r="M36" s="1629"/>
      <c r="N36" s="1630"/>
    </row>
    <row r="37" spans="2:14" ht="54" customHeight="1" thickTop="1" thickBot="1" x14ac:dyDescent="0.3">
      <c r="B37" s="4"/>
      <c r="C37" s="1401" t="s">
        <v>80</v>
      </c>
      <c r="D37" s="171" t="s">
        <v>532</v>
      </c>
      <c r="E37" s="80" t="str">
        <f>+'[1]5-ANALISIS Y SELEC ALTERNATIVAS'!E92:F92</f>
        <v>Dotacion de equipos de computo</v>
      </c>
      <c r="F37" s="1637">
        <f>+'[1]7-FINANCIACION'!J30</f>
        <v>1800000</v>
      </c>
      <c r="G37" s="1638"/>
      <c r="H37" s="1639"/>
      <c r="I37" s="1307" t="s">
        <v>533</v>
      </c>
      <c r="J37" s="1308"/>
      <c r="K37" s="1309"/>
      <c r="L37" s="1640" t="s">
        <v>534</v>
      </c>
      <c r="M37" s="1641"/>
      <c r="N37" s="1642"/>
    </row>
    <row r="38" spans="2:14" ht="54" customHeight="1" thickTop="1" thickBot="1" x14ac:dyDescent="0.3">
      <c r="B38" s="4"/>
      <c r="C38" s="1401"/>
      <c r="D38" s="171" t="s">
        <v>535</v>
      </c>
      <c r="E38" s="80" t="str">
        <f>+'[1]5-ANALISIS Y SELEC ALTERNATIVAS'!E93:F93</f>
        <v>Compra de tableros</v>
      </c>
      <c r="F38" s="1637">
        <f>+'[1]7-FINANCIACION'!J31</f>
        <v>93600</v>
      </c>
      <c r="G38" s="1638"/>
      <c r="H38" s="1639"/>
      <c r="I38" s="1307" t="s">
        <v>536</v>
      </c>
      <c r="J38" s="1308"/>
      <c r="K38" s="1309"/>
      <c r="L38" s="1354" t="s">
        <v>537</v>
      </c>
      <c r="M38" s="1355"/>
      <c r="N38" s="1643"/>
    </row>
    <row r="39" spans="2:14" ht="54" customHeight="1" thickTop="1" thickBot="1" x14ac:dyDescent="0.3">
      <c r="B39" s="4"/>
      <c r="C39" s="1401"/>
      <c r="D39" s="171" t="s">
        <v>538</v>
      </c>
      <c r="E39" s="80" t="str">
        <f>+'[1]5-ANALISIS Y SELEC ALTERNATIVAS'!E94:F94</f>
        <v>Compra de sillas.</v>
      </c>
      <c r="F39" s="1637">
        <f>+'[1]7-FINANCIACION'!J32</f>
        <v>1450000</v>
      </c>
      <c r="G39" s="1638"/>
      <c r="H39" s="1639"/>
      <c r="I39" s="1307" t="s">
        <v>539</v>
      </c>
      <c r="J39" s="1308"/>
      <c r="K39" s="1309"/>
      <c r="L39" s="1644"/>
      <c r="M39" s="1645"/>
      <c r="N39" s="1646"/>
    </row>
    <row r="40" spans="2:14" ht="54" customHeight="1" thickTop="1" thickBot="1" x14ac:dyDescent="0.3">
      <c r="B40" s="4"/>
      <c r="C40" s="1401"/>
      <c r="D40" s="171" t="s">
        <v>540</v>
      </c>
      <c r="E40" s="80" t="str">
        <f>+'[1]5-ANALISIS Y SELEC ALTERNATIVAS'!E95:F95</f>
        <v>Construccion de escenarios deportivos</v>
      </c>
      <c r="F40" s="1637">
        <f>+'[1]7-FINANCIACION'!J33</f>
        <v>15300000</v>
      </c>
      <c r="G40" s="1638"/>
      <c r="H40" s="1639"/>
      <c r="I40" s="1307" t="s">
        <v>539</v>
      </c>
      <c r="J40" s="1308"/>
      <c r="K40" s="1309"/>
      <c r="L40" s="1357"/>
      <c r="M40" s="1358"/>
      <c r="N40" s="1647"/>
    </row>
    <row r="41" spans="2:14" ht="54" customHeight="1" thickTop="1" thickBot="1" x14ac:dyDescent="0.3">
      <c r="B41" s="4"/>
      <c r="C41" s="1401"/>
      <c r="D41" s="171" t="s">
        <v>541</v>
      </c>
      <c r="E41" s="80" t="str">
        <f>+'[1]5-ANALISIS Y SELEC ALTERNATIVAS'!E96:F96</f>
        <v>Reposicion de equipos computo</v>
      </c>
      <c r="F41" s="1637">
        <f>+'[1]7-FINANCIACION'!J34</f>
        <v>900000</v>
      </c>
      <c r="G41" s="1638"/>
      <c r="H41" s="1639"/>
      <c r="I41" s="1307" t="s">
        <v>542</v>
      </c>
      <c r="J41" s="1308"/>
      <c r="K41" s="1309"/>
      <c r="L41" s="1307" t="s">
        <v>534</v>
      </c>
      <c r="M41" s="1308"/>
      <c r="N41" s="1649"/>
    </row>
    <row r="42" spans="2:14" ht="54" customHeight="1" thickTop="1" thickBot="1" x14ac:dyDescent="0.3">
      <c r="B42" s="4"/>
      <c r="C42" s="1401"/>
      <c r="D42" s="171" t="s">
        <v>543</v>
      </c>
      <c r="E42" s="80" t="str">
        <f>+'[1]5-ANALISIS Y SELEC ALTERNATIVAS'!E97:F97</f>
        <v>Otra dotacion.</v>
      </c>
      <c r="F42" s="1637">
        <f>+'[1]7-FINANCIACION'!J35</f>
        <v>80000</v>
      </c>
      <c r="G42" s="1638"/>
      <c r="H42" s="1639"/>
      <c r="I42" s="1307" t="s">
        <v>544</v>
      </c>
      <c r="J42" s="1308"/>
      <c r="K42" s="1309"/>
      <c r="L42" s="1354" t="s">
        <v>537</v>
      </c>
      <c r="M42" s="1355"/>
      <c r="N42" s="1643"/>
    </row>
    <row r="43" spans="2:14" ht="54" customHeight="1" thickTop="1" thickBot="1" x14ac:dyDescent="0.3">
      <c r="B43" s="4"/>
      <c r="C43" s="1401"/>
      <c r="D43" s="171" t="s">
        <v>545</v>
      </c>
      <c r="E43" s="80" t="str">
        <f>+'[1]5-ANALISIS Y SELEC ALTERNATIVAS'!E98:F98</f>
        <v>TOTAL COMPONENTE 1</v>
      </c>
      <c r="F43" s="1637">
        <f>+'[1]7-FINANCIACION'!J36</f>
        <v>144623600</v>
      </c>
      <c r="G43" s="1638"/>
      <c r="H43" s="1639"/>
      <c r="I43" s="1307" t="s">
        <v>546</v>
      </c>
      <c r="J43" s="1308"/>
      <c r="K43" s="1309"/>
      <c r="L43" s="1357"/>
      <c r="M43" s="1358"/>
      <c r="N43" s="1647"/>
    </row>
    <row r="44" spans="2:14" ht="54" customHeight="1" thickTop="1" thickBot="1" x14ac:dyDescent="0.3">
      <c r="B44" s="4"/>
      <c r="C44" s="1401"/>
      <c r="D44" s="171" t="s">
        <v>547</v>
      </c>
      <c r="E44" s="80" t="str">
        <f>+'[1]5-ANALISIS Y SELEC ALTERNATIVAS'!E101:F101</f>
        <v>Desarrollo logistico Alquiler de espacios.</v>
      </c>
      <c r="F44" s="1637">
        <f>+'[1]7-FINANCIACION'!J39</f>
        <v>650000</v>
      </c>
      <c r="G44" s="1638"/>
      <c r="H44" s="1639"/>
      <c r="I44" s="1307" t="s">
        <v>548</v>
      </c>
      <c r="J44" s="1308"/>
      <c r="K44" s="1309"/>
      <c r="L44" s="1354" t="s">
        <v>549</v>
      </c>
      <c r="M44" s="1355"/>
      <c r="N44" s="1643"/>
    </row>
    <row r="45" spans="2:14" ht="54" customHeight="1" thickTop="1" thickBot="1" x14ac:dyDescent="0.3">
      <c r="B45" s="4"/>
      <c r="C45" s="1401"/>
      <c r="D45" s="171" t="s">
        <v>550</v>
      </c>
      <c r="E45" s="80" t="str">
        <f>+'[1]5-ANALISIS Y SELEC ALTERNATIVAS'!E102:F102</f>
        <v>Convocatoria masiva.</v>
      </c>
      <c r="F45" s="1637">
        <f>+'[1]7-FINANCIACION'!J40</f>
        <v>45000</v>
      </c>
      <c r="G45" s="1638"/>
      <c r="H45" s="1639"/>
      <c r="I45" s="1307" t="s">
        <v>551</v>
      </c>
      <c r="J45" s="1308"/>
      <c r="K45" s="1309"/>
      <c r="L45" s="1644"/>
      <c r="M45" s="1645"/>
      <c r="N45" s="1646"/>
    </row>
    <row r="46" spans="2:14" ht="54" customHeight="1" thickTop="1" thickBot="1" x14ac:dyDescent="0.3">
      <c r="B46" s="4"/>
      <c r="C46" s="1401"/>
      <c r="D46" s="171" t="s">
        <v>552</v>
      </c>
      <c r="E46" s="80" t="str">
        <f>+'[1]5-ANALISIS Y SELEC ALTERNATIVAS'!E103:F103</f>
        <v>TOTAL COMPONENTE 2</v>
      </c>
      <c r="F46" s="1637">
        <f>+'[1]7-FINANCIACION'!J41</f>
        <v>960000</v>
      </c>
      <c r="G46" s="1638"/>
      <c r="H46" s="1639"/>
      <c r="I46" s="1307" t="s">
        <v>546</v>
      </c>
      <c r="J46" s="1308"/>
      <c r="K46" s="1309"/>
      <c r="L46" s="1357"/>
      <c r="M46" s="1358"/>
      <c r="N46" s="1647"/>
    </row>
    <row r="47" spans="2:14" ht="16.5" hidden="1" thickTop="1" thickBot="1" x14ac:dyDescent="0.3">
      <c r="B47" s="4"/>
      <c r="C47" s="1401"/>
      <c r="D47" s="80">
        <v>11</v>
      </c>
      <c r="F47" s="1624"/>
      <c r="G47" s="1624"/>
      <c r="H47" s="1624"/>
      <c r="I47" s="1624"/>
      <c r="J47" s="1624"/>
      <c r="K47" s="1624"/>
      <c r="L47" s="1624"/>
      <c r="M47" s="1624"/>
      <c r="N47" s="1625"/>
    </row>
    <row r="48" spans="2:14" ht="16.5" hidden="1" thickTop="1" thickBot="1" x14ac:dyDescent="0.3">
      <c r="B48" s="4"/>
      <c r="C48" s="1401"/>
      <c r="D48" s="80">
        <v>12</v>
      </c>
      <c r="E48" s="80"/>
      <c r="F48" s="1624"/>
      <c r="G48" s="1624"/>
      <c r="H48" s="1624"/>
      <c r="I48" s="1624"/>
      <c r="J48" s="1624"/>
      <c r="K48" s="1624"/>
      <c r="L48" s="1624"/>
      <c r="M48" s="1624"/>
      <c r="N48" s="1625"/>
    </row>
    <row r="49" spans="2:14" ht="16.5" hidden="1" thickTop="1" thickBot="1" x14ac:dyDescent="0.3">
      <c r="B49" s="4"/>
      <c r="C49" s="1401"/>
      <c r="D49" s="80">
        <v>13</v>
      </c>
      <c r="E49" s="80"/>
      <c r="F49" s="1624"/>
      <c r="G49" s="1624"/>
      <c r="H49" s="1624"/>
      <c r="I49" s="1624"/>
      <c r="J49" s="1624"/>
      <c r="K49" s="1624"/>
      <c r="L49" s="1624"/>
      <c r="M49" s="1624"/>
      <c r="N49" s="1625"/>
    </row>
    <row r="50" spans="2:14" ht="16.5" hidden="1" thickTop="1" thickBot="1" x14ac:dyDescent="0.3">
      <c r="B50" s="4"/>
      <c r="C50" s="1401"/>
      <c r="D50" s="80">
        <v>14</v>
      </c>
      <c r="E50" s="80"/>
      <c r="F50" s="1624"/>
      <c r="G50" s="1624"/>
      <c r="H50" s="1624"/>
      <c r="I50" s="1624"/>
      <c r="J50" s="1624"/>
      <c r="K50" s="1624"/>
      <c r="L50" s="1624"/>
      <c r="M50" s="1624"/>
      <c r="N50" s="1625"/>
    </row>
    <row r="51" spans="2:14" ht="16.5" hidden="1" thickTop="1" thickBot="1" x14ac:dyDescent="0.3">
      <c r="B51" s="4"/>
      <c r="C51" s="1401"/>
      <c r="D51" s="80">
        <v>15</v>
      </c>
      <c r="E51" s="80"/>
      <c r="F51" s="1624"/>
      <c r="G51" s="1624"/>
      <c r="H51" s="1624"/>
      <c r="I51" s="1624"/>
      <c r="J51" s="1624"/>
      <c r="K51" s="1624"/>
      <c r="L51" s="1624"/>
      <c r="M51" s="1624"/>
      <c r="N51" s="1625"/>
    </row>
    <row r="52" spans="2:14" ht="16.5" hidden="1" thickTop="1" thickBot="1" x14ac:dyDescent="0.3">
      <c r="B52" s="4"/>
      <c r="C52" s="1401"/>
      <c r="D52" s="80">
        <v>16</v>
      </c>
      <c r="E52" s="80"/>
      <c r="F52" s="1624"/>
      <c r="G52" s="1624"/>
      <c r="H52" s="1624"/>
      <c r="I52" s="1624"/>
      <c r="J52" s="1624"/>
      <c r="K52" s="1624"/>
      <c r="L52" s="1624"/>
      <c r="M52" s="1624"/>
      <c r="N52" s="1625"/>
    </row>
    <row r="53" spans="2:14" ht="16.5" hidden="1" thickTop="1" thickBot="1" x14ac:dyDescent="0.3">
      <c r="B53" s="4"/>
      <c r="C53" s="1401"/>
      <c r="D53" s="80">
        <v>17</v>
      </c>
      <c r="E53" s="80"/>
      <c r="F53" s="1624"/>
      <c r="G53" s="1624"/>
      <c r="H53" s="1624"/>
      <c r="I53" s="1624"/>
      <c r="J53" s="1624"/>
      <c r="K53" s="1624"/>
      <c r="L53" s="1624"/>
      <c r="M53" s="1624"/>
      <c r="N53" s="1625"/>
    </row>
    <row r="54" spans="2:14" ht="16.5" hidden="1" thickTop="1" thickBot="1" x14ac:dyDescent="0.3">
      <c r="B54" s="4"/>
      <c r="C54" s="1401"/>
      <c r="D54" s="80">
        <v>18</v>
      </c>
      <c r="E54" s="80"/>
      <c r="F54" s="1629"/>
      <c r="G54" s="1629"/>
      <c r="H54" s="1629"/>
      <c r="I54" s="1629"/>
      <c r="J54" s="1629"/>
      <c r="K54" s="1629"/>
      <c r="L54" s="1629"/>
      <c r="M54" s="1629"/>
      <c r="N54" s="1630"/>
    </row>
    <row r="55" spans="2:14" ht="15.75" thickTop="1" x14ac:dyDescent="0.25">
      <c r="B55" s="44" t="s">
        <v>81</v>
      </c>
    </row>
  </sheetData>
  <sheetProtection password="CA9C" sheet="1" objects="1" scenarios="1"/>
  <mergeCells count="92">
    <mergeCell ref="B1:P1"/>
    <mergeCell ref="F47:H47"/>
    <mergeCell ref="I47:K47"/>
    <mergeCell ref="L47:N47"/>
    <mergeCell ref="F48:H48"/>
    <mergeCell ref="I48:K48"/>
    <mergeCell ref="L48:N48"/>
    <mergeCell ref="F44:H44"/>
    <mergeCell ref="I44:K44"/>
    <mergeCell ref="L44:N46"/>
    <mergeCell ref="F45:H45"/>
    <mergeCell ref="I45:K45"/>
    <mergeCell ref="F46:H46"/>
    <mergeCell ref="I46:K46"/>
    <mergeCell ref="L41:N41"/>
    <mergeCell ref="F42:H42"/>
    <mergeCell ref="I42:K42"/>
    <mergeCell ref="L42:N43"/>
    <mergeCell ref="F43:H43"/>
    <mergeCell ref="I43:K43"/>
    <mergeCell ref="F39:H39"/>
    <mergeCell ref="I39:K39"/>
    <mergeCell ref="F40:H40"/>
    <mergeCell ref="I40:K40"/>
    <mergeCell ref="F41:H41"/>
    <mergeCell ref="I41:K41"/>
    <mergeCell ref="F36:H36"/>
    <mergeCell ref="I36:K36"/>
    <mergeCell ref="L36:N36"/>
    <mergeCell ref="C37:C54"/>
    <mergeCell ref="F37:H37"/>
    <mergeCell ref="I37:K37"/>
    <mergeCell ref="L37:N37"/>
    <mergeCell ref="F38:H38"/>
    <mergeCell ref="I38:K38"/>
    <mergeCell ref="L38:N40"/>
    <mergeCell ref="C31:C36"/>
    <mergeCell ref="F31:H31"/>
    <mergeCell ref="I31:K31"/>
    <mergeCell ref="L31:N31"/>
    <mergeCell ref="F32:H32"/>
    <mergeCell ref="I32:K32"/>
    <mergeCell ref="F34:H34"/>
    <mergeCell ref="I34:K34"/>
    <mergeCell ref="L34:N34"/>
    <mergeCell ref="F35:H35"/>
    <mergeCell ref="I35:K35"/>
    <mergeCell ref="L35:N35"/>
    <mergeCell ref="L32:N32"/>
    <mergeCell ref="F33:H33"/>
    <mergeCell ref="I33:K33"/>
    <mergeCell ref="L33:N33"/>
    <mergeCell ref="F29:H29"/>
    <mergeCell ref="I29:K29"/>
    <mergeCell ref="L29:N29"/>
    <mergeCell ref="F30:H30"/>
    <mergeCell ref="I30:K30"/>
    <mergeCell ref="L30:N30"/>
    <mergeCell ref="L26:N26"/>
    <mergeCell ref="F27:H27"/>
    <mergeCell ref="I27:K27"/>
    <mergeCell ref="L27:N27"/>
    <mergeCell ref="F28:H28"/>
    <mergeCell ref="I28:K28"/>
    <mergeCell ref="L28:N28"/>
    <mergeCell ref="F54:H54"/>
    <mergeCell ref="I54:K54"/>
    <mergeCell ref="L54:N54"/>
    <mergeCell ref="I51:K51"/>
    <mergeCell ref="L51:N51"/>
    <mergeCell ref="F52:H52"/>
    <mergeCell ref="I52:K52"/>
    <mergeCell ref="L52:N52"/>
    <mergeCell ref="F53:H53"/>
    <mergeCell ref="I53:K53"/>
    <mergeCell ref="L53:N53"/>
    <mergeCell ref="I50:K50"/>
    <mergeCell ref="L50:N50"/>
    <mergeCell ref="F51:H51"/>
    <mergeCell ref="D14:P14"/>
    <mergeCell ref="B19:P19"/>
    <mergeCell ref="B21:P21"/>
    <mergeCell ref="C27:C29"/>
    <mergeCell ref="F49:H49"/>
    <mergeCell ref="I49:K49"/>
    <mergeCell ref="L49:N49"/>
    <mergeCell ref="F50:H50"/>
    <mergeCell ref="C23:M23"/>
    <mergeCell ref="C25:N25"/>
    <mergeCell ref="C26:E26"/>
    <mergeCell ref="F26:H26"/>
    <mergeCell ref="I26:K26"/>
  </mergeCells>
  <pageMargins left="0.39370078740157483" right="0.11811023622047245" top="0.74803149606299213" bottom="0.74803149606299213" header="0.31496062992125984" footer="0.31496062992125984"/>
  <pageSetup scale="37"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B1:T39"/>
  <sheetViews>
    <sheetView view="pageBreakPreview" zoomScale="60" zoomScaleNormal="100" workbookViewId="0">
      <selection activeCell="D4" sqref="D4"/>
    </sheetView>
  </sheetViews>
  <sheetFormatPr baseColWidth="10" defaultColWidth="11.42578125" defaultRowHeight="15" x14ac:dyDescent="0.25"/>
  <cols>
    <col min="1" max="1" width="1.28515625" style="1" customWidth="1"/>
    <col min="2" max="2" width="16.5703125" style="1" customWidth="1"/>
    <col min="3" max="3" width="6.85546875" style="1" customWidth="1"/>
    <col min="4" max="4" width="27.85546875" style="1" customWidth="1"/>
    <col min="5" max="16" width="7.85546875" style="1" customWidth="1"/>
    <col min="17" max="17" width="17.140625" style="1" customWidth="1"/>
    <col min="18" max="18" width="12.42578125" style="1" customWidth="1"/>
    <col min="19" max="16384" width="11.42578125" style="1"/>
  </cols>
  <sheetData>
    <row r="1" spans="2:16" s="165" customFormat="1" ht="30" x14ac:dyDescent="0.4">
      <c r="B1" s="1252" t="s">
        <v>556</v>
      </c>
      <c r="C1" s="1252"/>
      <c r="D1" s="1252"/>
      <c r="E1" s="1252"/>
      <c r="F1" s="1252"/>
      <c r="G1" s="1252"/>
      <c r="H1" s="1252"/>
      <c r="I1" s="1252"/>
      <c r="J1" s="1252"/>
      <c r="K1" s="1252"/>
      <c r="L1" s="1252"/>
      <c r="M1" s="1252"/>
      <c r="N1" s="1252"/>
      <c r="O1" s="1252"/>
      <c r="P1" s="1252"/>
    </row>
    <row r="2" spans="2:16" ht="15.75" thickBot="1" x14ac:dyDescent="0.3"/>
    <row r="3" spans="2:16" ht="15.75" thickTop="1" x14ac:dyDescent="0.25">
      <c r="B3" s="21"/>
      <c r="C3" s="22"/>
      <c r="D3" s="22"/>
      <c r="E3" s="22"/>
      <c r="F3" s="22"/>
      <c r="G3" s="22"/>
      <c r="H3" s="22"/>
      <c r="I3" s="22"/>
      <c r="J3" s="22"/>
      <c r="K3" s="22"/>
      <c r="L3" s="22"/>
      <c r="M3" s="22"/>
      <c r="N3" s="22"/>
      <c r="O3" s="23"/>
    </row>
    <row r="4" spans="2:16" s="2" customFormat="1" x14ac:dyDescent="0.25">
      <c r="B4" s="24"/>
      <c r="O4" s="25"/>
    </row>
    <row r="5" spans="2:16" s="2" customFormat="1" x14ac:dyDescent="0.25">
      <c r="B5" s="24"/>
      <c r="O5" s="25"/>
    </row>
    <row r="6" spans="2:16" s="2" customFormat="1" x14ac:dyDescent="0.25">
      <c r="B6" s="24"/>
      <c r="O6" s="25"/>
    </row>
    <row r="7" spans="2:16" s="2" customFormat="1" x14ac:dyDescent="0.25">
      <c r="B7" s="24"/>
      <c r="O7" s="25"/>
    </row>
    <row r="8" spans="2:16" s="2" customFormat="1" x14ac:dyDescent="0.25">
      <c r="B8" s="24"/>
      <c r="O8" s="25"/>
    </row>
    <row r="9" spans="2:16" s="2" customFormat="1" x14ac:dyDescent="0.25">
      <c r="B9" s="24"/>
      <c r="O9" s="25"/>
    </row>
    <row r="10" spans="2:16" s="2" customFormat="1" x14ac:dyDescent="0.25">
      <c r="B10" s="24"/>
      <c r="O10" s="25"/>
    </row>
    <row r="11" spans="2:16" s="2" customFormat="1" x14ac:dyDescent="0.25">
      <c r="B11" s="24"/>
      <c r="O11" s="25"/>
    </row>
    <row r="12" spans="2:16" s="2" customFormat="1" x14ac:dyDescent="0.25">
      <c r="B12" s="24"/>
      <c r="O12" s="25"/>
    </row>
    <row r="13" spans="2:16" s="2" customFormat="1" x14ac:dyDescent="0.25">
      <c r="B13" s="24"/>
      <c r="O13" s="25"/>
    </row>
    <row r="14" spans="2:16" s="2" customFormat="1" x14ac:dyDescent="0.25">
      <c r="B14" s="24"/>
      <c r="C14" s="1260"/>
      <c r="D14" s="1260"/>
      <c r="E14" s="1260"/>
      <c r="F14" s="1260"/>
      <c r="G14" s="1260"/>
      <c r="H14" s="1260"/>
      <c r="I14" s="1260"/>
      <c r="J14" s="1260"/>
      <c r="K14" s="1260"/>
      <c r="L14" s="1260"/>
      <c r="M14" s="1260"/>
      <c r="N14" s="1260"/>
      <c r="O14" s="1328"/>
    </row>
    <row r="15" spans="2:16" ht="15.75" thickBot="1" x14ac:dyDescent="0.3">
      <c r="B15" s="26"/>
      <c r="C15" s="27"/>
      <c r="D15" s="27"/>
      <c r="E15" s="27"/>
      <c r="F15" s="27"/>
      <c r="G15" s="27"/>
      <c r="H15" s="27"/>
      <c r="I15" s="27"/>
      <c r="J15" s="27"/>
      <c r="K15" s="27"/>
      <c r="L15" s="27"/>
      <c r="M15" s="27"/>
      <c r="N15" s="27"/>
      <c r="O15" s="28"/>
    </row>
    <row r="16" spans="2:16" ht="15.75" thickTop="1" x14ac:dyDescent="0.25">
      <c r="B16" s="2"/>
      <c r="C16" s="2"/>
      <c r="D16" s="2"/>
      <c r="E16" s="2"/>
      <c r="F16" s="2"/>
      <c r="G16" s="2"/>
      <c r="H16" s="2"/>
      <c r="I16" s="2"/>
      <c r="J16" s="2"/>
      <c r="K16" s="2"/>
      <c r="L16" s="2"/>
      <c r="M16" s="2"/>
      <c r="N16" s="2"/>
      <c r="O16" s="2"/>
    </row>
    <row r="17" spans="2:20" x14ac:dyDescent="0.25">
      <c r="B17" s="2"/>
      <c r="C17" s="2"/>
      <c r="D17" s="2"/>
      <c r="E17" s="2"/>
      <c r="F17" s="2"/>
      <c r="G17" s="2"/>
      <c r="H17" s="2"/>
      <c r="I17" s="2"/>
      <c r="J17" s="2"/>
      <c r="K17" s="2"/>
      <c r="L17" s="2"/>
      <c r="M17" s="2"/>
      <c r="N17" s="2"/>
      <c r="O17" s="2"/>
    </row>
    <row r="18" spans="2:20" s="4" customFormat="1" ht="15.75" thickBot="1" x14ac:dyDescent="0.3">
      <c r="C18" s="13"/>
      <c r="D18" s="49"/>
      <c r="E18" s="13"/>
      <c r="F18" s="13"/>
      <c r="G18" s="13"/>
      <c r="H18" s="13"/>
      <c r="I18" s="13"/>
      <c r="J18" s="13"/>
      <c r="K18" s="13"/>
      <c r="L18" s="13"/>
      <c r="M18" s="13"/>
      <c r="N18" s="13"/>
      <c r="O18" s="13"/>
    </row>
    <row r="19" spans="2:20" s="4" customFormat="1" ht="64.5" customHeight="1" thickTop="1" thickBot="1" x14ac:dyDescent="0.3">
      <c r="B19" s="1655" t="s">
        <v>373</v>
      </c>
      <c r="C19" s="1656"/>
      <c r="D19" s="1656"/>
      <c r="E19" s="1656"/>
      <c r="F19" s="1656"/>
      <c r="G19" s="1656"/>
      <c r="H19" s="1656"/>
      <c r="I19" s="1656"/>
      <c r="J19" s="1656"/>
      <c r="K19" s="1656"/>
      <c r="L19" s="1656"/>
      <c r="M19" s="1656"/>
      <c r="N19" s="1656"/>
      <c r="O19" s="1657"/>
    </row>
    <row r="20" spans="2:20" ht="17.25" customHeight="1" thickTop="1" thickBot="1" x14ac:dyDescent="0.3"/>
    <row r="21" spans="2:20" s="4" customFormat="1" ht="43.5" customHeight="1" thickTop="1" thickBot="1" x14ac:dyDescent="0.3">
      <c r="B21" s="1431" t="s">
        <v>291</v>
      </c>
      <c r="C21" s="1432"/>
      <c r="D21" s="1432"/>
      <c r="E21" s="1432"/>
      <c r="F21" s="1432"/>
      <c r="G21" s="1432"/>
      <c r="H21" s="1432"/>
      <c r="I21" s="1432"/>
      <c r="J21" s="1432"/>
      <c r="K21" s="1432"/>
      <c r="L21" s="1432"/>
      <c r="M21" s="1432"/>
      <c r="N21" s="1432"/>
      <c r="O21" s="1433"/>
      <c r="P21" s="71"/>
      <c r="Q21" s="71"/>
      <c r="R21" s="71"/>
      <c r="S21" s="71"/>
      <c r="T21" s="71"/>
    </row>
    <row r="22" spans="2:20" s="4" customFormat="1" ht="15.75" thickTop="1" x14ac:dyDescent="0.25">
      <c r="C22" s="13"/>
      <c r="D22" s="13"/>
      <c r="E22" s="13"/>
      <c r="F22" s="13"/>
      <c r="G22" s="13"/>
      <c r="H22" s="13"/>
      <c r="I22" s="13"/>
      <c r="J22" s="13"/>
      <c r="K22" s="13"/>
      <c r="L22" s="13"/>
      <c r="M22" s="13"/>
      <c r="N22" s="13"/>
      <c r="O22" s="13"/>
    </row>
    <row r="23" spans="2:20" ht="18" x14ac:dyDescent="0.25">
      <c r="B23" s="1110" t="s">
        <v>180</v>
      </c>
      <c r="C23" s="1110"/>
      <c r="D23" s="1110"/>
      <c r="E23" s="1110"/>
      <c r="F23" s="1110"/>
      <c r="G23" s="1110"/>
      <c r="H23" s="1110"/>
      <c r="I23" s="1110"/>
      <c r="J23" s="1110"/>
      <c r="K23" s="1110"/>
      <c r="L23" s="1110"/>
      <c r="M23" s="1110"/>
      <c r="N23" s="1110"/>
      <c r="O23" s="1110"/>
      <c r="P23" s="1110"/>
      <c r="Q23" s="1110"/>
      <c r="R23" s="1110"/>
    </row>
    <row r="24" spans="2:20" ht="15.75" thickBot="1" x14ac:dyDescent="0.3">
      <c r="B24" s="4"/>
      <c r="C24" s="4"/>
      <c r="D24" s="4"/>
      <c r="E24" s="4"/>
      <c r="F24" s="4"/>
      <c r="G24" s="4"/>
      <c r="H24" s="4"/>
      <c r="I24" s="4"/>
      <c r="J24" s="4"/>
      <c r="K24" s="4"/>
      <c r="L24" s="4"/>
      <c r="M24" s="4"/>
    </row>
    <row r="25" spans="2:20" ht="16.5" customHeight="1" thickTop="1" thickBot="1" x14ac:dyDescent="0.3">
      <c r="C25" s="1650" t="s">
        <v>113</v>
      </c>
      <c r="D25" s="1650" t="s">
        <v>181</v>
      </c>
      <c r="E25" s="1652" t="s">
        <v>553</v>
      </c>
      <c r="F25" s="1653"/>
      <c r="G25" s="1653"/>
      <c r="H25" s="1653"/>
      <c r="I25" s="1653"/>
      <c r="J25" s="1653"/>
      <c r="K25" s="1653"/>
      <c r="L25" s="1653"/>
      <c r="M25" s="1653"/>
      <c r="N25" s="1653"/>
      <c r="O25" s="1653"/>
      <c r="P25" s="1654"/>
      <c r="Q25" s="1650" t="s">
        <v>23</v>
      </c>
    </row>
    <row r="26" spans="2:20" ht="31.5" thickTop="1" thickBot="1" x14ac:dyDescent="0.3">
      <c r="B26" s="49"/>
      <c r="C26" s="1651"/>
      <c r="D26" s="1651"/>
      <c r="E26" s="405" t="s">
        <v>266</v>
      </c>
      <c r="F26" s="405" t="s">
        <v>267</v>
      </c>
      <c r="G26" s="405" t="s">
        <v>268</v>
      </c>
      <c r="H26" s="405" t="s">
        <v>269</v>
      </c>
      <c r="I26" s="405" t="s">
        <v>270</v>
      </c>
      <c r="J26" s="405" t="s">
        <v>271</v>
      </c>
      <c r="K26" s="405" t="s">
        <v>272</v>
      </c>
      <c r="L26" s="405" t="s">
        <v>273</v>
      </c>
      <c r="M26" s="405" t="s">
        <v>274</v>
      </c>
      <c r="N26" s="405" t="s">
        <v>275</v>
      </c>
      <c r="O26" s="405" t="s">
        <v>276</v>
      </c>
      <c r="P26" s="405" t="s">
        <v>277</v>
      </c>
      <c r="Q26" s="1651"/>
    </row>
    <row r="27" spans="2:20" ht="31.5" thickTop="1" thickBot="1" x14ac:dyDescent="0.3">
      <c r="C27" s="82">
        <v>1</v>
      </c>
      <c r="D27" s="404" t="str">
        <f>+'[1]8-MARCO LOGICO'!E36</f>
        <v>Dotacion de equipos de computo</v>
      </c>
      <c r="E27" s="172"/>
      <c r="F27" s="172"/>
      <c r="G27" s="172"/>
      <c r="H27" s="172"/>
      <c r="I27" s="81"/>
      <c r="J27" s="81"/>
      <c r="K27" s="81"/>
      <c r="L27" s="81"/>
      <c r="M27" s="81"/>
      <c r="N27" s="81"/>
      <c r="O27" s="81"/>
      <c r="P27" s="81"/>
      <c r="Q27" s="81"/>
    </row>
    <row r="28" spans="2:20" ht="16.5" thickTop="1" thickBot="1" x14ac:dyDescent="0.3">
      <c r="C28" s="82">
        <v>2</v>
      </c>
      <c r="D28" s="404" t="str">
        <f>+'[1]8-MARCO LOGICO'!E37</f>
        <v>Compra de tableros</v>
      </c>
      <c r="E28" s="81"/>
      <c r="F28" s="81"/>
      <c r="G28" s="172"/>
      <c r="H28" s="172"/>
      <c r="I28" s="81"/>
      <c r="J28" s="81"/>
      <c r="K28" s="81"/>
      <c r="L28" s="81"/>
      <c r="M28" s="81"/>
      <c r="N28" s="81"/>
      <c r="O28" s="81"/>
      <c r="P28" s="81"/>
      <c r="Q28" s="81"/>
    </row>
    <row r="29" spans="2:20" ht="16.5" thickTop="1" thickBot="1" x14ac:dyDescent="0.3">
      <c r="C29" s="82">
        <v>3</v>
      </c>
      <c r="D29" s="404" t="str">
        <f>+'[1]8-MARCO LOGICO'!E38</f>
        <v>Compra de sillas.</v>
      </c>
      <c r="E29" s="81"/>
      <c r="F29" s="81"/>
      <c r="G29" s="172"/>
      <c r="H29" s="172"/>
      <c r="I29" s="81"/>
      <c r="J29" s="81"/>
      <c r="K29" s="81"/>
      <c r="L29" s="81"/>
      <c r="M29" s="81"/>
      <c r="N29" s="81"/>
      <c r="O29" s="81"/>
      <c r="P29" s="81"/>
      <c r="Q29" s="81"/>
    </row>
    <row r="30" spans="2:20" ht="31.5" thickTop="1" thickBot="1" x14ac:dyDescent="0.3">
      <c r="C30" s="82">
        <v>4</v>
      </c>
      <c r="D30" s="404" t="str">
        <f>+'[1]8-MARCO LOGICO'!E39</f>
        <v>Construccion de escenarios deportivos</v>
      </c>
      <c r="E30" s="81"/>
      <c r="F30" s="81"/>
      <c r="G30" s="172"/>
      <c r="H30" s="172"/>
      <c r="I30" s="81"/>
      <c r="J30" s="81"/>
      <c r="K30" s="81"/>
      <c r="L30" s="81"/>
      <c r="M30" s="81"/>
      <c r="N30" s="81"/>
      <c r="O30" s="81"/>
      <c r="P30" s="81"/>
      <c r="Q30" s="81"/>
    </row>
    <row r="31" spans="2:20" ht="31.5" thickTop="1" thickBot="1" x14ac:dyDescent="0.3">
      <c r="C31" s="82">
        <v>5</v>
      </c>
      <c r="D31" s="404" t="str">
        <f>+'[1]8-MARCO LOGICO'!E40</f>
        <v>Reposicion de equipos computo</v>
      </c>
      <c r="E31" s="81"/>
      <c r="F31" s="81"/>
      <c r="G31" s="81"/>
      <c r="H31" s="81"/>
      <c r="I31" s="172"/>
      <c r="J31" s="172"/>
      <c r="K31" s="81"/>
      <c r="L31" s="81"/>
      <c r="M31" s="81"/>
      <c r="N31" s="81"/>
      <c r="O31" s="81"/>
      <c r="P31" s="81"/>
      <c r="Q31" s="81"/>
    </row>
    <row r="32" spans="2:20" ht="46.5" thickTop="1" thickBot="1" x14ac:dyDescent="0.3">
      <c r="C32" s="82">
        <v>6</v>
      </c>
      <c r="D32" s="404" t="str">
        <f>+'[1]8-MARCO LOGICO'!E41</f>
        <v>Otra dotacion.</v>
      </c>
      <c r="E32" s="81"/>
      <c r="F32" s="81"/>
      <c r="G32" s="81"/>
      <c r="H32" s="81"/>
      <c r="I32" s="81"/>
      <c r="J32" s="81"/>
      <c r="K32" s="81"/>
      <c r="L32" s="81"/>
      <c r="M32" s="81"/>
      <c r="N32" s="81"/>
      <c r="O32" s="172"/>
      <c r="P32" s="172"/>
      <c r="Q32" s="403" t="s">
        <v>554</v>
      </c>
    </row>
    <row r="33" spans="3:17" ht="16.5" thickTop="1" thickBot="1" x14ac:dyDescent="0.3">
      <c r="C33" s="82">
        <v>7</v>
      </c>
      <c r="D33" s="404" t="str">
        <f>+'[1]8-MARCO LOGICO'!E42</f>
        <v>alfabetizadores</v>
      </c>
      <c r="E33" s="81"/>
      <c r="F33" s="81"/>
      <c r="G33" s="172"/>
      <c r="H33" s="172"/>
      <c r="I33" s="81"/>
      <c r="J33" s="81"/>
      <c r="K33" s="81"/>
      <c r="L33" s="81"/>
      <c r="M33" s="81"/>
      <c r="N33" s="81"/>
      <c r="O33" s="81"/>
      <c r="P33" s="81"/>
      <c r="Q33" s="81"/>
    </row>
    <row r="34" spans="3:17" ht="31.5" thickTop="1" thickBot="1" x14ac:dyDescent="0.3">
      <c r="C34" s="82">
        <v>8</v>
      </c>
      <c r="D34" s="404" t="str">
        <f>+'[1]8-MARCO LOGICO'!E43</f>
        <v>Desarrollo logistico Alquiler de espacios.</v>
      </c>
      <c r="E34" s="81"/>
      <c r="F34" s="172"/>
      <c r="G34" s="172"/>
      <c r="H34" s="81"/>
      <c r="I34" s="81"/>
      <c r="J34" s="81"/>
      <c r="K34" s="81"/>
      <c r="L34" s="81"/>
      <c r="M34" s="81"/>
      <c r="N34" s="81"/>
      <c r="O34" s="81"/>
      <c r="P34" s="81"/>
      <c r="Q34" s="81"/>
    </row>
    <row r="35" spans="3:17" ht="16.5" thickTop="1" thickBot="1" x14ac:dyDescent="0.3">
      <c r="C35" s="82">
        <v>9</v>
      </c>
      <c r="D35" s="404" t="str">
        <f>+'[1]8-MARCO LOGICO'!E44</f>
        <v>Convocatoria masiva.</v>
      </c>
      <c r="E35" s="81"/>
      <c r="F35" s="172"/>
      <c r="G35" s="172"/>
      <c r="H35" s="81"/>
      <c r="I35" s="81"/>
      <c r="J35" s="81"/>
      <c r="K35" s="81"/>
      <c r="L35" s="81"/>
      <c r="M35" s="81"/>
      <c r="N35" s="81"/>
      <c r="O35" s="81"/>
      <c r="P35" s="81"/>
      <c r="Q35" s="81"/>
    </row>
    <row r="36" spans="3:17" ht="16.5" thickTop="1" thickBot="1" x14ac:dyDescent="0.3">
      <c r="C36" s="82">
        <v>10</v>
      </c>
      <c r="D36" s="404">
        <f>+'[1]8-MARCO LOGICO'!E45</f>
        <v>0</v>
      </c>
      <c r="E36" s="172"/>
      <c r="F36" s="81"/>
      <c r="G36" s="81"/>
      <c r="H36" s="81"/>
      <c r="I36" s="81"/>
      <c r="J36" s="81"/>
      <c r="K36" s="81"/>
      <c r="L36" s="81"/>
      <c r="M36" s="81"/>
      <c r="N36" s="81"/>
      <c r="O36" s="81"/>
      <c r="P36" s="81"/>
      <c r="Q36" s="81"/>
    </row>
    <row r="37" spans="3:17" ht="15.75" thickTop="1" x14ac:dyDescent="0.25"/>
    <row r="38" spans="3:17" x14ac:dyDescent="0.25">
      <c r="C38" s="83" t="s">
        <v>182</v>
      </c>
    </row>
    <row r="39" spans="3:17" x14ac:dyDescent="0.25">
      <c r="C39" s="83" t="s">
        <v>183</v>
      </c>
    </row>
  </sheetData>
  <mergeCells count="9">
    <mergeCell ref="C25:C26"/>
    <mergeCell ref="D25:D26"/>
    <mergeCell ref="E25:P25"/>
    <mergeCell ref="Q25:Q26"/>
    <mergeCell ref="B1:P1"/>
    <mergeCell ref="C14:O14"/>
    <mergeCell ref="B19:O19"/>
    <mergeCell ref="B21:O21"/>
    <mergeCell ref="B23:R23"/>
  </mergeCells>
  <pageMargins left="0.7" right="0.7" top="0.75" bottom="0.75" header="0.3" footer="0.3"/>
  <pageSetup scale="45"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dimension ref="B1:U62"/>
  <sheetViews>
    <sheetView view="pageBreakPreview" zoomScale="40" zoomScaleNormal="100" zoomScaleSheetLayoutView="40" workbookViewId="0"/>
  </sheetViews>
  <sheetFormatPr baseColWidth="10" defaultColWidth="11.42578125" defaultRowHeight="15" x14ac:dyDescent="0.25"/>
  <cols>
    <col min="1" max="1" width="2.5703125" style="1" customWidth="1"/>
    <col min="2" max="2" width="12" style="1" customWidth="1"/>
    <col min="3" max="3" width="24.42578125" style="1" customWidth="1"/>
    <col min="4" max="4" width="13.42578125" style="1" customWidth="1"/>
    <col min="5" max="5" width="14" style="1" customWidth="1"/>
    <col min="6" max="6" width="17" style="1" customWidth="1"/>
    <col min="7" max="7" width="14.28515625" style="1" customWidth="1"/>
    <col min="8" max="9" width="11.42578125" style="1"/>
    <col min="10" max="10" width="17.85546875" style="1" customWidth="1"/>
    <col min="11" max="12" width="11.42578125" style="1"/>
    <col min="13" max="18" width="11.85546875" style="1" customWidth="1"/>
    <col min="19" max="19" width="13.28515625" style="1" customWidth="1"/>
    <col min="20" max="16384" width="11.42578125" style="1"/>
  </cols>
  <sheetData>
    <row r="1" spans="2:19" s="165" customFormat="1" ht="30" x14ac:dyDescent="0.4">
      <c r="B1" s="1252" t="s">
        <v>559</v>
      </c>
      <c r="C1" s="1252"/>
      <c r="D1" s="1252"/>
      <c r="E1" s="1252"/>
      <c r="F1" s="1252"/>
      <c r="G1" s="1252"/>
      <c r="H1" s="1252"/>
      <c r="I1" s="1252"/>
      <c r="J1" s="1252"/>
      <c r="K1" s="1252"/>
      <c r="L1" s="1252"/>
      <c r="M1" s="1252"/>
      <c r="N1" s="1252"/>
      <c r="O1" s="1252"/>
      <c r="P1" s="1252"/>
    </row>
    <row r="2" spans="2:19" ht="15.75" thickBot="1" x14ac:dyDescent="0.3"/>
    <row r="3" spans="2:19" ht="15.75" thickTop="1" x14ac:dyDescent="0.25">
      <c r="B3" s="21"/>
      <c r="C3" s="22"/>
      <c r="D3" s="22"/>
      <c r="E3" s="22"/>
      <c r="F3" s="22"/>
      <c r="G3" s="22"/>
      <c r="H3" s="22"/>
      <c r="I3" s="22"/>
      <c r="J3" s="22"/>
      <c r="K3" s="22"/>
      <c r="L3" s="22"/>
      <c r="M3" s="22"/>
      <c r="N3" s="22"/>
      <c r="O3" s="22"/>
      <c r="P3" s="22"/>
      <c r="Q3" s="22"/>
      <c r="R3" s="22"/>
      <c r="S3" s="23"/>
    </row>
    <row r="4" spans="2:19" s="2" customFormat="1" x14ac:dyDescent="0.25">
      <c r="B4" s="24"/>
      <c r="S4" s="25"/>
    </row>
    <row r="5" spans="2:19" s="2" customFormat="1" x14ac:dyDescent="0.25">
      <c r="B5" s="24"/>
      <c r="S5" s="25"/>
    </row>
    <row r="6" spans="2:19" s="2" customFormat="1" x14ac:dyDescent="0.25">
      <c r="B6" s="24"/>
      <c r="S6" s="25"/>
    </row>
    <row r="7" spans="2:19" s="2" customFormat="1" x14ac:dyDescent="0.25">
      <c r="B7" s="24"/>
      <c r="S7" s="25"/>
    </row>
    <row r="8" spans="2:19" s="2" customFormat="1" x14ac:dyDescent="0.25">
      <c r="B8" s="24"/>
      <c r="S8" s="25"/>
    </row>
    <row r="9" spans="2:19" s="2" customFormat="1" x14ac:dyDescent="0.25">
      <c r="B9" s="24"/>
      <c r="S9" s="25"/>
    </row>
    <row r="10" spans="2:19" s="2" customFormat="1" x14ac:dyDescent="0.25">
      <c r="B10" s="24"/>
      <c r="S10" s="25"/>
    </row>
    <row r="11" spans="2:19" s="2" customFormat="1" x14ac:dyDescent="0.25">
      <c r="B11" s="24"/>
      <c r="S11" s="25"/>
    </row>
    <row r="12" spans="2:19" s="2" customFormat="1" x14ac:dyDescent="0.25">
      <c r="B12" s="24"/>
      <c r="S12" s="25"/>
    </row>
    <row r="13" spans="2:19" s="2" customFormat="1" x14ac:dyDescent="0.25">
      <c r="B13" s="24"/>
      <c r="S13" s="25"/>
    </row>
    <row r="14" spans="2:19" s="2" customFormat="1" x14ac:dyDescent="0.25">
      <c r="B14" s="24"/>
      <c r="D14" s="1260"/>
      <c r="E14" s="1260"/>
      <c r="F14" s="1260"/>
      <c r="G14" s="1260"/>
      <c r="H14" s="1260"/>
      <c r="I14" s="1260"/>
      <c r="J14" s="1260"/>
      <c r="K14" s="1260"/>
      <c r="L14" s="1260"/>
      <c r="M14" s="1260"/>
      <c r="N14" s="1260"/>
      <c r="O14" s="1260"/>
      <c r="P14" s="1328"/>
      <c r="Q14" s="1260"/>
      <c r="R14" s="1260"/>
      <c r="S14" s="1260"/>
    </row>
    <row r="15" spans="2:19" ht="15.75" thickBot="1" x14ac:dyDescent="0.3">
      <c r="B15" s="26"/>
      <c r="C15" s="27"/>
      <c r="D15" s="27"/>
      <c r="E15" s="27"/>
      <c r="F15" s="27"/>
      <c r="G15" s="27"/>
      <c r="H15" s="27"/>
      <c r="I15" s="27"/>
      <c r="J15" s="27"/>
      <c r="K15" s="27"/>
      <c r="L15" s="27"/>
      <c r="M15" s="27"/>
      <c r="N15" s="27"/>
      <c r="O15" s="27"/>
      <c r="P15" s="27"/>
      <c r="Q15" s="27"/>
      <c r="R15" s="27"/>
      <c r="S15" s="28"/>
    </row>
    <row r="16" spans="2:19" s="4" customFormat="1" ht="16.5" thickTop="1" thickBot="1" x14ac:dyDescent="0.3">
      <c r="D16" s="13"/>
      <c r="E16" s="49"/>
      <c r="F16" s="13"/>
      <c r="G16" s="13"/>
      <c r="H16" s="13"/>
      <c r="I16" s="13"/>
      <c r="J16" s="13"/>
      <c r="K16" s="13"/>
      <c r="L16" s="13"/>
      <c r="M16" s="13"/>
      <c r="N16" s="13"/>
      <c r="O16" s="13"/>
      <c r="P16" s="13"/>
      <c r="Q16" s="13"/>
      <c r="R16" s="13"/>
      <c r="S16" s="13"/>
    </row>
    <row r="17" spans="2:21" s="4" customFormat="1" ht="44.25" customHeight="1" thickTop="1" thickBot="1" x14ac:dyDescent="0.3">
      <c r="B17" s="1428" t="s">
        <v>374</v>
      </c>
      <c r="C17" s="1429"/>
      <c r="D17" s="1429"/>
      <c r="E17" s="1429"/>
      <c r="F17" s="1429"/>
      <c r="G17" s="1429"/>
      <c r="H17" s="1429"/>
      <c r="I17" s="1429"/>
      <c r="J17" s="1429"/>
      <c r="K17" s="1429"/>
      <c r="L17" s="1429"/>
      <c r="M17" s="1429"/>
      <c r="N17" s="1429"/>
      <c r="O17" s="1430"/>
      <c r="P17" s="72"/>
    </row>
    <row r="18" spans="2:21" ht="17.25" customHeight="1" thickTop="1" thickBot="1" x14ac:dyDescent="0.3">
      <c r="B18" s="72"/>
      <c r="C18" s="72"/>
      <c r="D18" s="72"/>
      <c r="E18" s="72"/>
      <c r="F18" s="72"/>
      <c r="G18" s="72"/>
      <c r="H18" s="72"/>
      <c r="I18" s="72"/>
      <c r="J18" s="72"/>
      <c r="K18" s="72"/>
      <c r="L18" s="72"/>
      <c r="M18" s="72"/>
      <c r="N18" s="72"/>
      <c r="O18" s="72"/>
    </row>
    <row r="19" spans="2:21" s="4" customFormat="1" ht="30" customHeight="1" thickTop="1" thickBot="1" x14ac:dyDescent="0.3">
      <c r="B19" s="1431" t="s">
        <v>344</v>
      </c>
      <c r="C19" s="1432"/>
      <c r="D19" s="1432"/>
      <c r="E19" s="1432"/>
      <c r="F19" s="1432"/>
      <c r="G19" s="1432"/>
      <c r="H19" s="1432"/>
      <c r="I19" s="1432"/>
      <c r="J19" s="1432"/>
      <c r="K19" s="1432"/>
      <c r="L19" s="1432"/>
      <c r="M19" s="1432"/>
      <c r="N19" s="1432"/>
      <c r="O19" s="1433"/>
      <c r="P19" s="71"/>
      <c r="Q19" s="71"/>
      <c r="R19" s="71"/>
      <c r="S19" s="71"/>
      <c r="T19" s="71"/>
      <c r="U19" s="71"/>
    </row>
    <row r="20" spans="2:21" ht="15.75" thickTop="1" x14ac:dyDescent="0.25"/>
    <row r="21" spans="2:21" s="4" customFormat="1" ht="18" x14ac:dyDescent="0.25">
      <c r="C21" s="1110" t="s">
        <v>375</v>
      </c>
      <c r="D21" s="1110"/>
      <c r="E21" s="1110"/>
      <c r="F21" s="1110"/>
      <c r="G21" s="1110"/>
      <c r="H21" s="1110"/>
      <c r="I21" s="1110"/>
      <c r="J21" s="1110"/>
      <c r="K21" s="1110"/>
      <c r="L21" s="1110"/>
      <c r="M21" s="1110"/>
      <c r="N21" s="1110"/>
      <c r="O21" s="6"/>
      <c r="P21" s="6"/>
      <c r="Q21" s="6"/>
    </row>
    <row r="22" spans="2:21" ht="15.75" x14ac:dyDescent="0.25">
      <c r="D22" s="49"/>
      <c r="E22" s="1658"/>
      <c r="F22" s="1658"/>
      <c r="G22" s="1658"/>
      <c r="H22" s="1658"/>
      <c r="I22" s="1658"/>
      <c r="J22" s="1658"/>
      <c r="K22" s="1658"/>
    </row>
    <row r="23" spans="2:21" ht="16.5" thickBot="1" x14ac:dyDescent="0.3">
      <c r="C23" s="1659" t="s">
        <v>390</v>
      </c>
      <c r="D23" s="1659"/>
      <c r="E23" s="1659"/>
      <c r="F23" s="1659"/>
      <c r="G23" s="1659"/>
      <c r="H23" s="1659"/>
      <c r="I23" s="1659"/>
      <c r="J23" s="1659"/>
      <c r="K23" s="1659"/>
      <c r="L23" s="1659"/>
      <c r="M23" s="1659"/>
      <c r="N23" s="1659"/>
    </row>
    <row r="24" spans="2:21" ht="34.5" thickTop="1" thickBot="1" x14ac:dyDescent="0.3">
      <c r="C24" s="408" t="s">
        <v>147</v>
      </c>
      <c r="D24" s="1660" t="s">
        <v>87</v>
      </c>
      <c r="E24" s="1660"/>
      <c r="F24" s="1660"/>
      <c r="G24" s="1660"/>
      <c r="H24" s="163" t="s">
        <v>88</v>
      </c>
      <c r="I24" s="163" t="s">
        <v>89</v>
      </c>
      <c r="J24" s="163" t="s">
        <v>86</v>
      </c>
      <c r="K24" s="1661" t="s">
        <v>107</v>
      </c>
      <c r="L24" s="1662"/>
      <c r="M24" s="1662"/>
      <c r="N24" s="1662"/>
    </row>
    <row r="25" spans="2:21" ht="36.75" customHeight="1" thickTop="1" thickBot="1" x14ac:dyDescent="0.3">
      <c r="C25" s="1663" t="s">
        <v>557</v>
      </c>
      <c r="D25" s="1664" t="s">
        <v>336</v>
      </c>
      <c r="E25" s="1665"/>
      <c r="F25" s="1665"/>
      <c r="G25" s="1666"/>
      <c r="H25" s="45" t="s">
        <v>475</v>
      </c>
      <c r="I25" s="45"/>
      <c r="J25" s="45"/>
      <c r="K25" s="1667"/>
      <c r="L25" s="1668"/>
      <c r="M25" s="1668"/>
      <c r="N25" s="1668"/>
    </row>
    <row r="26" spans="2:21" ht="36.75" customHeight="1" thickTop="1" thickBot="1" x14ac:dyDescent="0.3">
      <c r="C26" s="1663"/>
      <c r="D26" s="1664" t="s">
        <v>337</v>
      </c>
      <c r="E26" s="1665"/>
      <c r="F26" s="1665"/>
      <c r="G26" s="1666"/>
      <c r="H26" s="45" t="s">
        <v>475</v>
      </c>
      <c r="I26" s="45"/>
      <c r="J26" s="45"/>
      <c r="K26" s="1667"/>
      <c r="L26" s="1668"/>
      <c r="M26" s="1668"/>
      <c r="N26" s="1668"/>
    </row>
    <row r="27" spans="2:21" ht="36.75" customHeight="1" thickTop="1" thickBot="1" x14ac:dyDescent="0.3">
      <c r="C27" s="1663"/>
      <c r="D27" s="1664" t="s">
        <v>338</v>
      </c>
      <c r="E27" s="1665"/>
      <c r="F27" s="1665"/>
      <c r="G27" s="1666"/>
      <c r="H27" s="45" t="s">
        <v>475</v>
      </c>
      <c r="I27" s="45"/>
      <c r="J27" s="45"/>
      <c r="K27" s="1667"/>
      <c r="L27" s="1668"/>
      <c r="M27" s="1668"/>
      <c r="N27" s="1668"/>
    </row>
    <row r="28" spans="2:21" ht="36.75" customHeight="1" thickTop="1" thickBot="1" x14ac:dyDescent="0.3">
      <c r="C28" s="1663"/>
      <c r="D28" s="1664" t="s">
        <v>339</v>
      </c>
      <c r="E28" s="1665"/>
      <c r="F28" s="1665"/>
      <c r="G28" s="1666"/>
      <c r="H28" s="45" t="s">
        <v>475</v>
      </c>
      <c r="I28" s="45"/>
      <c r="J28" s="45"/>
      <c r="K28" s="1667"/>
      <c r="L28" s="1668"/>
      <c r="M28" s="1668"/>
      <c r="N28" s="1668"/>
    </row>
    <row r="29" spans="2:21" ht="36.75" customHeight="1" thickTop="1" thickBot="1" x14ac:dyDescent="0.3">
      <c r="C29" s="1663" t="s">
        <v>380</v>
      </c>
      <c r="D29" s="1664" t="s">
        <v>376</v>
      </c>
      <c r="E29" s="1665"/>
      <c r="F29" s="1665"/>
      <c r="G29" s="1666"/>
      <c r="H29" s="45" t="s">
        <v>475</v>
      </c>
      <c r="I29" s="45"/>
      <c r="J29" s="45"/>
      <c r="K29" s="406"/>
      <c r="L29" s="407"/>
      <c r="M29" s="407"/>
      <c r="N29" s="407"/>
    </row>
    <row r="30" spans="2:21" ht="42" customHeight="1" thickTop="1" thickBot="1" x14ac:dyDescent="0.3">
      <c r="C30" s="1663"/>
      <c r="D30" s="1664" t="s">
        <v>377</v>
      </c>
      <c r="E30" s="1665"/>
      <c r="F30" s="1665"/>
      <c r="G30" s="1666"/>
      <c r="H30" s="45" t="s">
        <v>475</v>
      </c>
      <c r="I30" s="45"/>
      <c r="J30" s="45"/>
      <c r="K30" s="406"/>
      <c r="L30" s="407"/>
      <c r="M30" s="407"/>
      <c r="N30" s="407"/>
    </row>
    <row r="31" spans="2:21" ht="36.75" customHeight="1" thickTop="1" thickBot="1" x14ac:dyDescent="0.3">
      <c r="C31" s="1663"/>
      <c r="D31" s="1664" t="s">
        <v>378</v>
      </c>
      <c r="E31" s="1665"/>
      <c r="F31" s="1665"/>
      <c r="G31" s="1666"/>
      <c r="H31" s="45" t="s">
        <v>475</v>
      </c>
      <c r="I31" s="45"/>
      <c r="J31" s="45"/>
      <c r="K31" s="406"/>
      <c r="L31" s="407"/>
      <c r="M31" s="407"/>
      <c r="N31" s="407"/>
    </row>
    <row r="32" spans="2:21" ht="36.75" customHeight="1" thickTop="1" thickBot="1" x14ac:dyDescent="0.3">
      <c r="C32" s="1663"/>
      <c r="D32" s="1664" t="s">
        <v>379</v>
      </c>
      <c r="E32" s="1665"/>
      <c r="F32" s="1665"/>
      <c r="G32" s="1666"/>
      <c r="H32" s="45" t="s">
        <v>475</v>
      </c>
      <c r="I32" s="45"/>
      <c r="J32" s="45"/>
      <c r="K32" s="406"/>
      <c r="L32" s="407"/>
      <c r="M32" s="407"/>
      <c r="N32" s="407"/>
    </row>
    <row r="33" spans="3:14" ht="63" customHeight="1" thickTop="1" thickBot="1" x14ac:dyDescent="0.3">
      <c r="C33" s="1663" t="s">
        <v>383</v>
      </c>
      <c r="D33" s="1664" t="s">
        <v>330</v>
      </c>
      <c r="E33" s="1665"/>
      <c r="F33" s="1665"/>
      <c r="G33" s="1666"/>
      <c r="H33" s="45" t="s">
        <v>475</v>
      </c>
      <c r="I33" s="45"/>
      <c r="J33" s="45"/>
      <c r="K33" s="1667"/>
      <c r="L33" s="1668"/>
      <c r="M33" s="1668"/>
      <c r="N33" s="1668"/>
    </row>
    <row r="34" spans="3:14" ht="63" customHeight="1" thickTop="1" thickBot="1" x14ac:dyDescent="0.3">
      <c r="C34" s="1663"/>
      <c r="D34" s="1664" t="s">
        <v>331</v>
      </c>
      <c r="E34" s="1665"/>
      <c r="F34" s="1665"/>
      <c r="G34" s="1666"/>
      <c r="H34" s="45" t="s">
        <v>475</v>
      </c>
      <c r="I34" s="45"/>
      <c r="J34" s="45"/>
      <c r="K34" s="1667"/>
      <c r="L34" s="1668"/>
      <c r="M34" s="1668"/>
      <c r="N34" s="1668"/>
    </row>
    <row r="35" spans="3:14" ht="63" customHeight="1" thickTop="1" thickBot="1" x14ac:dyDescent="0.3">
      <c r="C35" s="1663"/>
      <c r="D35" s="1664" t="s">
        <v>332</v>
      </c>
      <c r="E35" s="1665"/>
      <c r="F35" s="1665"/>
      <c r="G35" s="1666"/>
      <c r="H35" s="45" t="s">
        <v>475</v>
      </c>
      <c r="I35" s="45"/>
      <c r="J35" s="45"/>
      <c r="K35" s="1667"/>
      <c r="L35" s="1668"/>
      <c r="M35" s="1668"/>
      <c r="N35" s="1668"/>
    </row>
    <row r="36" spans="3:14" ht="63" customHeight="1" thickTop="1" thickBot="1" x14ac:dyDescent="0.3">
      <c r="C36" s="1663"/>
      <c r="D36" s="1664" t="s">
        <v>333</v>
      </c>
      <c r="E36" s="1665"/>
      <c r="F36" s="1665"/>
      <c r="G36" s="1666"/>
      <c r="H36" s="45" t="s">
        <v>475</v>
      </c>
      <c r="I36" s="45"/>
      <c r="J36" s="45"/>
      <c r="K36" s="1669"/>
      <c r="L36" s="1670"/>
      <c r="M36" s="1670"/>
      <c r="N36" s="1670"/>
    </row>
    <row r="37" spans="3:14" ht="44.25" customHeight="1" thickTop="1" thickBot="1" x14ac:dyDescent="0.3">
      <c r="C37" s="1663" t="s">
        <v>386</v>
      </c>
      <c r="D37" s="1664" t="s">
        <v>361</v>
      </c>
      <c r="E37" s="1665"/>
      <c r="F37" s="1665"/>
      <c r="G37" s="1666"/>
      <c r="H37" s="45"/>
      <c r="I37" s="45"/>
      <c r="J37" s="45" t="s">
        <v>475</v>
      </c>
      <c r="K37" s="1667"/>
      <c r="L37" s="1668"/>
      <c r="M37" s="1668"/>
      <c r="N37" s="1668"/>
    </row>
    <row r="38" spans="3:14" ht="44.25" customHeight="1" thickTop="1" thickBot="1" x14ac:dyDescent="0.3">
      <c r="C38" s="1663"/>
      <c r="D38" s="1664" t="s">
        <v>362</v>
      </c>
      <c r="E38" s="1665"/>
      <c r="F38" s="1665"/>
      <c r="G38" s="1666"/>
      <c r="H38" s="45"/>
      <c r="I38" s="45"/>
      <c r="J38" s="45" t="s">
        <v>475</v>
      </c>
      <c r="K38" s="1667"/>
      <c r="L38" s="1668"/>
      <c r="M38" s="1668"/>
      <c r="N38" s="1668"/>
    </row>
    <row r="39" spans="3:14" ht="44.25" customHeight="1" thickTop="1" thickBot="1" x14ac:dyDescent="0.3">
      <c r="C39" s="1663"/>
      <c r="D39" s="1664" t="s">
        <v>334</v>
      </c>
      <c r="E39" s="1665"/>
      <c r="F39" s="1665"/>
      <c r="G39" s="1666"/>
      <c r="H39" s="45"/>
      <c r="I39" s="45"/>
      <c r="J39" s="45" t="s">
        <v>475</v>
      </c>
      <c r="K39" s="1667"/>
      <c r="L39" s="1668"/>
      <c r="M39" s="1668"/>
      <c r="N39" s="1668"/>
    </row>
    <row r="40" spans="3:14" ht="44.25" customHeight="1" thickTop="1" thickBot="1" x14ac:dyDescent="0.3">
      <c r="C40" s="1663"/>
      <c r="D40" s="1664" t="s">
        <v>335</v>
      </c>
      <c r="E40" s="1665"/>
      <c r="F40" s="1665"/>
      <c r="G40" s="1666"/>
      <c r="H40" s="45"/>
      <c r="I40" s="45"/>
      <c r="J40" s="45" t="s">
        <v>475</v>
      </c>
      <c r="K40" s="1667"/>
      <c r="L40" s="1668"/>
      <c r="M40" s="1668"/>
      <c r="N40" s="1668"/>
    </row>
    <row r="41" spans="3:14" ht="53.25" customHeight="1" thickTop="1" thickBot="1" x14ac:dyDescent="0.3">
      <c r="C41" s="1671" t="s">
        <v>382</v>
      </c>
      <c r="D41" s="1664" t="s">
        <v>326</v>
      </c>
      <c r="E41" s="1665"/>
      <c r="F41" s="1665"/>
      <c r="G41" s="1666"/>
      <c r="H41" s="45" t="s">
        <v>475</v>
      </c>
      <c r="I41" s="45"/>
      <c r="J41" s="45"/>
      <c r="K41" s="1667"/>
      <c r="L41" s="1668"/>
      <c r="M41" s="1668"/>
      <c r="N41" s="1668"/>
    </row>
    <row r="42" spans="3:14" ht="53.25" customHeight="1" thickTop="1" thickBot="1" x14ac:dyDescent="0.3">
      <c r="C42" s="1671"/>
      <c r="D42" s="1664" t="s">
        <v>327</v>
      </c>
      <c r="E42" s="1665"/>
      <c r="F42" s="1665"/>
      <c r="G42" s="1666"/>
      <c r="H42" s="45" t="s">
        <v>475</v>
      </c>
      <c r="I42" s="45"/>
      <c r="J42" s="45"/>
      <c r="K42" s="1667"/>
      <c r="L42" s="1668"/>
      <c r="M42" s="1668"/>
      <c r="N42" s="1668"/>
    </row>
    <row r="43" spans="3:14" ht="53.25" customHeight="1" thickTop="1" thickBot="1" x14ac:dyDescent="0.3">
      <c r="C43" s="1671"/>
      <c r="D43" s="1664" t="s">
        <v>328</v>
      </c>
      <c r="E43" s="1665"/>
      <c r="F43" s="1665"/>
      <c r="G43" s="1666"/>
      <c r="H43" s="45" t="s">
        <v>475</v>
      </c>
      <c r="I43" s="45"/>
      <c r="J43" s="45"/>
      <c r="K43" s="1667"/>
      <c r="L43" s="1668"/>
      <c r="M43" s="1668"/>
      <c r="N43" s="1668"/>
    </row>
    <row r="44" spans="3:14" ht="53.25" customHeight="1" thickTop="1" thickBot="1" x14ac:dyDescent="0.3">
      <c r="C44" s="1671"/>
      <c r="D44" s="1664" t="s">
        <v>329</v>
      </c>
      <c r="E44" s="1665"/>
      <c r="F44" s="1665"/>
      <c r="G44" s="1666"/>
      <c r="H44" s="45" t="s">
        <v>475</v>
      </c>
      <c r="I44" s="45"/>
      <c r="J44" s="45"/>
      <c r="K44" s="1667"/>
      <c r="L44" s="1668"/>
      <c r="M44" s="1668"/>
      <c r="N44" s="1668"/>
    </row>
    <row r="45" spans="3:14" ht="45.75" customHeight="1" thickTop="1" thickBot="1" x14ac:dyDescent="0.3">
      <c r="C45" s="1671" t="s">
        <v>381</v>
      </c>
      <c r="D45" s="1672" t="s">
        <v>322</v>
      </c>
      <c r="E45" s="1673"/>
      <c r="F45" s="1673"/>
      <c r="G45" s="1674"/>
      <c r="H45" s="45" t="s">
        <v>475</v>
      </c>
      <c r="I45" s="45"/>
      <c r="J45" s="45"/>
      <c r="K45" s="1667"/>
      <c r="L45" s="1668"/>
      <c r="M45" s="1668"/>
      <c r="N45" s="1668"/>
    </row>
    <row r="46" spans="3:14" ht="45.75" customHeight="1" thickTop="1" thickBot="1" x14ac:dyDescent="0.3">
      <c r="C46" s="1671"/>
      <c r="D46" s="1675" t="s">
        <v>323</v>
      </c>
      <c r="E46" s="1676"/>
      <c r="F46" s="1676"/>
      <c r="G46" s="1677"/>
      <c r="H46" s="45" t="s">
        <v>475</v>
      </c>
      <c r="I46" s="45"/>
      <c r="J46" s="45"/>
      <c r="K46" s="1667"/>
      <c r="L46" s="1668"/>
      <c r="M46" s="1668"/>
      <c r="N46" s="1668"/>
    </row>
    <row r="47" spans="3:14" ht="45.75" customHeight="1" thickTop="1" thickBot="1" x14ac:dyDescent="0.3">
      <c r="C47" s="1671"/>
      <c r="D47" s="1672" t="s">
        <v>324</v>
      </c>
      <c r="E47" s="1673"/>
      <c r="F47" s="1673"/>
      <c r="G47" s="1674"/>
      <c r="H47" s="45" t="s">
        <v>475</v>
      </c>
      <c r="I47" s="45"/>
      <c r="J47" s="45"/>
      <c r="K47" s="1667"/>
      <c r="L47" s="1668"/>
      <c r="M47" s="1668"/>
      <c r="N47" s="1668"/>
    </row>
    <row r="48" spans="3:14" ht="45.75" customHeight="1" thickTop="1" thickBot="1" x14ac:dyDescent="0.3">
      <c r="C48" s="1671"/>
      <c r="D48" s="1672" t="s">
        <v>325</v>
      </c>
      <c r="E48" s="1673"/>
      <c r="F48" s="1673"/>
      <c r="G48" s="1674"/>
      <c r="H48" s="45" t="s">
        <v>475</v>
      </c>
      <c r="I48" s="45"/>
      <c r="J48" s="45"/>
      <c r="K48" s="1667"/>
      <c r="L48" s="1668"/>
      <c r="M48" s="1668"/>
      <c r="N48" s="1668"/>
    </row>
    <row r="49" spans="3:14" ht="41.25" customHeight="1" thickTop="1" thickBot="1" x14ac:dyDescent="0.3">
      <c r="C49" s="1671" t="s">
        <v>384</v>
      </c>
      <c r="D49" s="1664" t="s">
        <v>340</v>
      </c>
      <c r="E49" s="1665"/>
      <c r="F49" s="1665"/>
      <c r="G49" s="1666"/>
      <c r="H49" s="45" t="s">
        <v>475</v>
      </c>
      <c r="I49" s="45"/>
      <c r="J49" s="45"/>
      <c r="K49" s="406"/>
      <c r="L49" s="407"/>
      <c r="M49" s="407"/>
      <c r="N49" s="407"/>
    </row>
    <row r="50" spans="3:14" ht="41.25" customHeight="1" thickTop="1" thickBot="1" x14ac:dyDescent="0.3">
      <c r="C50" s="1671"/>
      <c r="D50" s="1664" t="s">
        <v>341</v>
      </c>
      <c r="E50" s="1665"/>
      <c r="F50" s="1665"/>
      <c r="G50" s="1666"/>
      <c r="H50" s="45"/>
      <c r="I50" s="45"/>
      <c r="J50" s="45" t="s">
        <v>475</v>
      </c>
      <c r="K50" s="406"/>
      <c r="L50" s="407"/>
      <c r="M50" s="407"/>
      <c r="N50" s="407"/>
    </row>
    <row r="51" spans="3:14" ht="41.25" customHeight="1" thickTop="1" thickBot="1" x14ac:dyDescent="0.3">
      <c r="C51" s="1671"/>
      <c r="D51" s="1664" t="s">
        <v>342</v>
      </c>
      <c r="E51" s="1665"/>
      <c r="F51" s="1665"/>
      <c r="G51" s="1666"/>
      <c r="H51" s="45"/>
      <c r="I51" s="45"/>
      <c r="J51" s="45" t="s">
        <v>475</v>
      </c>
      <c r="K51" s="406"/>
      <c r="L51" s="407"/>
      <c r="M51" s="407"/>
      <c r="N51" s="407"/>
    </row>
    <row r="52" spans="3:14" ht="41.25" customHeight="1" thickTop="1" thickBot="1" x14ac:dyDescent="0.3">
      <c r="C52" s="1671"/>
      <c r="D52" s="1664" t="s">
        <v>343</v>
      </c>
      <c r="E52" s="1665"/>
      <c r="F52" s="1665"/>
      <c r="G52" s="1666"/>
      <c r="H52" s="45"/>
      <c r="I52" s="45"/>
      <c r="J52" s="45" t="s">
        <v>475</v>
      </c>
      <c r="K52" s="406"/>
      <c r="L52" s="407"/>
      <c r="M52" s="407"/>
      <c r="N52" s="407"/>
    </row>
    <row r="53" spans="3:14" ht="51.75" customHeight="1" thickTop="1" thickBot="1" x14ac:dyDescent="0.3">
      <c r="C53" s="1671" t="s">
        <v>385</v>
      </c>
      <c r="D53" s="1664" t="s">
        <v>363</v>
      </c>
      <c r="E53" s="1665"/>
      <c r="F53" s="1665"/>
      <c r="G53" s="1666"/>
      <c r="H53" s="45" t="s">
        <v>475</v>
      </c>
      <c r="I53" s="45"/>
      <c r="J53" s="45"/>
      <c r="K53" s="1669"/>
      <c r="L53" s="1670"/>
      <c r="M53" s="1670"/>
      <c r="N53" s="1670"/>
    </row>
    <row r="54" spans="3:14" ht="51.75" customHeight="1" thickTop="1" thickBot="1" x14ac:dyDescent="0.3">
      <c r="C54" s="1671"/>
      <c r="D54" s="1664" t="s">
        <v>364</v>
      </c>
      <c r="E54" s="1665"/>
      <c r="F54" s="1665"/>
      <c r="G54" s="1666"/>
      <c r="H54" s="45" t="s">
        <v>475</v>
      </c>
      <c r="I54" s="45"/>
      <c r="J54" s="45"/>
      <c r="K54" s="1669"/>
      <c r="L54" s="1670"/>
      <c r="M54" s="1670"/>
      <c r="N54" s="1670"/>
    </row>
    <row r="55" spans="3:14" ht="51.75" customHeight="1" thickTop="1" thickBot="1" x14ac:dyDescent="0.3">
      <c r="C55" s="1671"/>
      <c r="D55" s="1664" t="s">
        <v>365</v>
      </c>
      <c r="E55" s="1665"/>
      <c r="F55" s="1665"/>
      <c r="G55" s="1666"/>
      <c r="H55" s="45"/>
      <c r="I55" s="45"/>
      <c r="J55" s="45" t="s">
        <v>475</v>
      </c>
      <c r="K55" s="1669"/>
      <c r="L55" s="1670"/>
      <c r="M55" s="1670"/>
      <c r="N55" s="1670"/>
    </row>
    <row r="56" spans="3:14" ht="51.75" customHeight="1" thickTop="1" thickBot="1" x14ac:dyDescent="0.3">
      <c r="C56" s="1671"/>
      <c r="D56" s="1664" t="s">
        <v>366</v>
      </c>
      <c r="E56" s="1665"/>
      <c r="F56" s="1665"/>
      <c r="G56" s="1666"/>
      <c r="H56" s="45"/>
      <c r="I56" s="45"/>
      <c r="J56" s="45" t="s">
        <v>475</v>
      </c>
      <c r="K56" s="1667"/>
      <c r="L56" s="1668"/>
      <c r="M56" s="1668"/>
      <c r="N56" s="1668"/>
    </row>
    <row r="57" spans="3:14" ht="15.75" thickTop="1" x14ac:dyDescent="0.25">
      <c r="C57" s="1678" t="s">
        <v>558</v>
      </c>
      <c r="D57" s="1679"/>
      <c r="E57" s="1679"/>
      <c r="F57" s="1679"/>
      <c r="G57" s="1679"/>
      <c r="H57" s="1679"/>
      <c r="I57" s="1679"/>
      <c r="J57" s="1679"/>
      <c r="K57" s="1679"/>
      <c r="L57" s="1679"/>
      <c r="M57" s="1679"/>
      <c r="N57" s="1679"/>
    </row>
    <row r="58" spans="3:14" x14ac:dyDescent="0.25">
      <c r="C58" s="1680"/>
      <c r="D58" s="1680"/>
      <c r="E58" s="1680"/>
      <c r="F58" s="1680"/>
      <c r="G58" s="1680"/>
      <c r="H58" s="1680"/>
      <c r="I58" s="1680"/>
      <c r="J58" s="1680"/>
      <c r="K58" s="1680"/>
      <c r="L58" s="1680"/>
      <c r="M58" s="1680"/>
      <c r="N58" s="1680"/>
    </row>
    <row r="59" spans="3:14" x14ac:dyDescent="0.25">
      <c r="C59" s="1680"/>
      <c r="D59" s="1680"/>
      <c r="E59" s="1680"/>
      <c r="F59" s="1680"/>
      <c r="G59" s="1680"/>
      <c r="H59" s="1680"/>
      <c r="I59" s="1680"/>
      <c r="J59" s="1680"/>
      <c r="K59" s="1680"/>
      <c r="L59" s="1680"/>
      <c r="M59" s="1680"/>
      <c r="N59" s="1680"/>
    </row>
    <row r="60" spans="3:14" x14ac:dyDescent="0.25">
      <c r="C60" s="1680"/>
      <c r="D60" s="1680"/>
      <c r="E60" s="1680"/>
      <c r="F60" s="1680"/>
      <c r="G60" s="1680"/>
      <c r="H60" s="1680"/>
      <c r="I60" s="1680"/>
      <c r="J60" s="1680"/>
      <c r="K60" s="1680"/>
      <c r="L60" s="1680"/>
      <c r="M60" s="1680"/>
      <c r="N60" s="1680"/>
    </row>
    <row r="61" spans="3:14" ht="15.75" thickBot="1" x14ac:dyDescent="0.3">
      <c r="C61" s="1681"/>
      <c r="D61" s="1681"/>
      <c r="E61" s="1681"/>
      <c r="F61" s="1681"/>
      <c r="G61" s="1681"/>
      <c r="H61" s="1681"/>
      <c r="I61" s="1681"/>
      <c r="J61" s="1681"/>
      <c r="K61" s="1681"/>
      <c r="L61" s="1681"/>
      <c r="M61" s="1681"/>
      <c r="N61" s="1681"/>
    </row>
    <row r="62" spans="3:14" ht="15.75" thickTop="1" x14ac:dyDescent="0.25"/>
  </sheetData>
  <mergeCells count="75">
    <mergeCell ref="C57:N61"/>
    <mergeCell ref="B1:P1"/>
    <mergeCell ref="K53:N53"/>
    <mergeCell ref="D54:G54"/>
    <mergeCell ref="K54:N54"/>
    <mergeCell ref="D55:G55"/>
    <mergeCell ref="K55:N55"/>
    <mergeCell ref="D56:G56"/>
    <mergeCell ref="K56:N56"/>
    <mergeCell ref="C49:C52"/>
    <mergeCell ref="D49:G49"/>
    <mergeCell ref="D50:G50"/>
    <mergeCell ref="D51:G51"/>
    <mergeCell ref="D52:G52"/>
    <mergeCell ref="C53:C56"/>
    <mergeCell ref="D53:G53"/>
    <mergeCell ref="C45:C48"/>
    <mergeCell ref="D45:G45"/>
    <mergeCell ref="K45:N45"/>
    <mergeCell ref="D46:G46"/>
    <mergeCell ref="K46:N46"/>
    <mergeCell ref="D47:G47"/>
    <mergeCell ref="K47:N47"/>
    <mergeCell ref="D48:G48"/>
    <mergeCell ref="K48:N48"/>
    <mergeCell ref="C41:C44"/>
    <mergeCell ref="D41:G41"/>
    <mergeCell ref="K41:N41"/>
    <mergeCell ref="D42:G42"/>
    <mergeCell ref="K42:N42"/>
    <mergeCell ref="D43:G43"/>
    <mergeCell ref="K43:N43"/>
    <mergeCell ref="D44:G44"/>
    <mergeCell ref="K44:N44"/>
    <mergeCell ref="C37:C40"/>
    <mergeCell ref="D37:G37"/>
    <mergeCell ref="K37:N37"/>
    <mergeCell ref="D38:G38"/>
    <mergeCell ref="K38:N38"/>
    <mergeCell ref="D39:G39"/>
    <mergeCell ref="K39:N39"/>
    <mergeCell ref="D40:G40"/>
    <mergeCell ref="K40:N40"/>
    <mergeCell ref="C33:C36"/>
    <mergeCell ref="D33:G33"/>
    <mergeCell ref="K33:N33"/>
    <mergeCell ref="D34:G34"/>
    <mergeCell ref="K34:N34"/>
    <mergeCell ref="D35:G35"/>
    <mergeCell ref="K35:N35"/>
    <mergeCell ref="D36:G36"/>
    <mergeCell ref="K36:N36"/>
    <mergeCell ref="C29:C32"/>
    <mergeCell ref="D29:G29"/>
    <mergeCell ref="D30:G30"/>
    <mergeCell ref="D31:G31"/>
    <mergeCell ref="D32:G32"/>
    <mergeCell ref="C23:N23"/>
    <mergeCell ref="D24:G24"/>
    <mergeCell ref="K24:N24"/>
    <mergeCell ref="C25:C28"/>
    <mergeCell ref="D25:G25"/>
    <mergeCell ref="K25:N25"/>
    <mergeCell ref="D26:G26"/>
    <mergeCell ref="K26:N26"/>
    <mergeCell ref="D27:G27"/>
    <mergeCell ref="K27:N27"/>
    <mergeCell ref="D28:G28"/>
    <mergeCell ref="K28:N28"/>
    <mergeCell ref="E22:K22"/>
    <mergeCell ref="D14:P14"/>
    <mergeCell ref="Q14:S14"/>
    <mergeCell ref="B17:O17"/>
    <mergeCell ref="B19:O19"/>
    <mergeCell ref="C21:N21"/>
  </mergeCells>
  <pageMargins left="0.56999999999999995" right="0.32" top="0.47244094488188981" bottom="0.38" header="0.31496062992125984" footer="0.31496062992125984"/>
  <pageSetup scale="3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28</vt:i4>
      </vt:variant>
      <vt:variant>
        <vt:lpstr>Rangos con nombre</vt:lpstr>
      </vt:variant>
      <vt:variant>
        <vt:i4>18</vt:i4>
      </vt:variant>
    </vt:vector>
  </HeadingPairs>
  <TitlesOfParts>
    <vt:vector size="46" baseType="lpstr">
      <vt:lpstr>INSTRUCCIONES</vt:lpstr>
      <vt:lpstr>INICIO</vt:lpstr>
      <vt:lpstr>1-IDENTIFICACIÓN</vt:lpstr>
      <vt:lpstr>2-INVOLUCRADOS</vt:lpstr>
      <vt:lpstr>3-POBLACION-DEMANDA</vt:lpstr>
      <vt:lpstr>4-ASP. TECNICOS</vt:lpstr>
      <vt:lpstr>4.1 HISTOGRAMAS</vt:lpstr>
      <vt:lpstr>5-ANALISIS Y SELEC ALTERNATIVAS</vt:lpstr>
      <vt:lpstr>5.1 BLINDAJE, ELEM. DEL SISTEMA</vt:lpstr>
      <vt:lpstr>5.2 BLINDAJE, ANALISIS DE RIESG</vt:lpstr>
      <vt:lpstr>5.3 BLINDAJE CUANT. DAÑ-A. CORR</vt:lpstr>
      <vt:lpstr>5.4 BLINDAJE C-B</vt:lpstr>
      <vt:lpstr>6-ESQUEMA INSTITUCIONAL</vt:lpstr>
      <vt:lpstr>7-FINANCIACION</vt:lpstr>
      <vt:lpstr>8-MARCO LOGICO</vt:lpstr>
      <vt:lpstr>9- CRONOGRAMA</vt:lpstr>
      <vt:lpstr>10-ANALISIS INTEGRAL</vt:lpstr>
      <vt:lpstr>CASO - EJEMPLO</vt:lpstr>
      <vt:lpstr>IDENTIFICACION</vt:lpstr>
      <vt:lpstr>ANALISIS INVOLUCRADOS</vt:lpstr>
      <vt:lpstr>POBLACION DEMANDA</vt:lpstr>
      <vt:lpstr>ASP TECNICOS</vt:lpstr>
      <vt:lpstr>ANALISIS Y SELEC ALTERNATIVAS</vt:lpstr>
      <vt:lpstr>ESQUEMA INSTITUCIONAL</vt:lpstr>
      <vt:lpstr>FINANCIACION</vt:lpstr>
      <vt:lpstr>MARCO LOGICO</vt:lpstr>
      <vt:lpstr>CRONOGRAMA</vt:lpstr>
      <vt:lpstr>EVALUACION INTEGRAL</vt:lpstr>
      <vt:lpstr>'10-ANALISIS INTEGRAL'!Área_de_impresión</vt:lpstr>
      <vt:lpstr>'1-IDENTIFICACIÓN'!Área_de_impresión</vt:lpstr>
      <vt:lpstr>'2-INVOLUCRADOS'!Área_de_impresión</vt:lpstr>
      <vt:lpstr>'3-POBLACION-DEMANDA'!Área_de_impresión</vt:lpstr>
      <vt:lpstr>'4-ASP. TECNICOS'!Área_de_impresión</vt:lpstr>
      <vt:lpstr>'5.1 BLINDAJE, ELEM. DEL SISTEMA'!Área_de_impresión</vt:lpstr>
      <vt:lpstr>'5.2 BLINDAJE, ANALISIS DE RIESG'!Área_de_impresión</vt:lpstr>
      <vt:lpstr>'5.3 BLINDAJE CUANT. DAÑ-A. CORR'!Área_de_impresión</vt:lpstr>
      <vt:lpstr>'6-ESQUEMA INSTITUCIONAL'!Área_de_impresión</vt:lpstr>
      <vt:lpstr>'7-FINANCIACION'!Área_de_impresión</vt:lpstr>
      <vt:lpstr>'8-MARCO LOGICO'!Área_de_impresión</vt:lpstr>
      <vt:lpstr>'9- CRONOGRAMA'!Área_de_impresión</vt:lpstr>
      <vt:lpstr>'ANALISIS Y SELEC ALTERNATIVAS'!Área_de_impresión</vt:lpstr>
      <vt:lpstr>'ASP TECNICOS'!Área_de_impresión</vt:lpstr>
      <vt:lpstr>'CASO - EJEMPLO'!Área_de_impresión</vt:lpstr>
      <vt:lpstr>'ESQUEMA INSTITUCIONAL'!Área_de_impresión</vt:lpstr>
      <vt:lpstr>FINANCIACION!Área_de_impresión</vt:lpstr>
      <vt:lpstr>IDENTIFICACION!Área_de_impresión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HSANIN</dc:creator>
  <cp:lastModifiedBy>Unidad de Preinversion</cp:lastModifiedBy>
  <cp:lastPrinted>2015-01-28T15:24:45Z</cp:lastPrinted>
  <dcterms:created xsi:type="dcterms:W3CDTF">2011-03-12T03:41:57Z</dcterms:created>
  <dcterms:modified xsi:type="dcterms:W3CDTF">2015-02-06T16:32:24Z</dcterms:modified>
</cp:coreProperties>
</file>