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0115" windowHeight="7815" firstSheet="1" activeTab="6"/>
  </bookViews>
  <sheets>
    <sheet name="Tabla 1" sheetId="1" r:id="rId1"/>
    <sheet name="Tablas 2 y 3" sheetId="2" r:id="rId2"/>
    <sheet name="Tabla 4" sheetId="3" r:id="rId3"/>
    <sheet name="Analisis Costo- Beneficio" sheetId="4" r:id="rId4"/>
    <sheet name="Programa de Actividades" sheetId="5" r:id="rId5"/>
    <sheet name="Anexo 1" sheetId="6" r:id="rId6"/>
    <sheet name="Anexo 1 Continuación" sheetId="7" r:id="rId7"/>
    <sheet name="Escenario de Desasatres" sheetId="8" r:id="rId8"/>
    <sheet name="Anexo 3" sheetId="9" r:id="rId9"/>
    <sheet name="Anexo 4" sheetId="10" r:id="rId10"/>
    <sheet name="Anexo 5" sheetId="11" r:id="rId11"/>
    <sheet name="Hoja1" sheetId="12" r:id="rId12"/>
  </sheets>
  <definedNames>
    <definedName name="_xlnm.Print_Area" localSheetId="6">'Anexo 1 Continuación'!$B$6:$M$21</definedName>
    <definedName name="_xlnm.Print_Area" localSheetId="8">'Anexo 3'!$B$1:$F$17</definedName>
    <definedName name="_xlnm.Print_Area" localSheetId="9">'Anexo 4'!$B$1:$E$11</definedName>
    <definedName name="_xlnm.Print_Area" localSheetId="10">'Anexo 5'!$B$1:$D$12</definedName>
    <definedName name="_xlnm.Print_Area" localSheetId="7">'Escenario de Desasatres'!$B$1:$I$18</definedName>
  </definedNames>
  <calcPr calcId="145621"/>
</workbook>
</file>

<file path=xl/calcChain.xml><?xml version="1.0" encoding="utf-8"?>
<calcChain xmlns="http://schemas.openxmlformats.org/spreadsheetml/2006/main">
  <c r="E17" i="9" l="1"/>
  <c r="L4" i="3" l="1"/>
  <c r="E18" i="3" l="1"/>
  <c r="I20" i="3"/>
  <c r="I21" i="3" s="1"/>
  <c r="I12" i="3"/>
  <c r="I13" i="3" s="1"/>
  <c r="H20" i="3"/>
  <c r="H12" i="3"/>
  <c r="H13" i="3" s="1"/>
  <c r="H22" i="3" s="1"/>
  <c r="C11" i="4" s="1"/>
  <c r="E8" i="3"/>
  <c r="F13" i="1"/>
  <c r="F12" i="1"/>
  <c r="E19" i="3" s="1"/>
  <c r="F11" i="1"/>
  <c r="E10" i="3" s="1"/>
  <c r="F10" i="1"/>
  <c r="E17" i="3" s="1"/>
  <c r="F9" i="1"/>
  <c r="E16" i="3" s="1"/>
  <c r="F8" i="1"/>
  <c r="E15" i="3" s="1"/>
  <c r="F7" i="1"/>
  <c r="E6" i="3" s="1"/>
  <c r="E14" i="3" l="1"/>
  <c r="E9" i="3"/>
  <c r="E7" i="3"/>
  <c r="E12" i="3" s="1"/>
  <c r="E13" i="3" s="1"/>
  <c r="E11" i="3"/>
  <c r="I22" i="3"/>
  <c r="C8" i="4" s="1"/>
  <c r="F14" i="1"/>
  <c r="C23" i="4" s="1"/>
  <c r="C21" i="4"/>
  <c r="E20" i="3"/>
  <c r="E21" i="3" s="1"/>
  <c r="C24" i="4" l="1"/>
  <c r="C25" i="4" s="1"/>
  <c r="E22" i="3"/>
  <c r="C6" i="4" s="1"/>
  <c r="C10" i="4" s="1"/>
  <c r="C12" i="4" s="1"/>
  <c r="C13" i="4" s="1"/>
</calcChain>
</file>

<file path=xl/sharedStrings.xml><?xml version="1.0" encoding="utf-8"?>
<sst xmlns="http://schemas.openxmlformats.org/spreadsheetml/2006/main" count="347" uniqueCount="246">
  <si>
    <t>Elementos</t>
  </si>
  <si>
    <t>Cantidad</t>
  </si>
  <si>
    <t>Unidad</t>
  </si>
  <si>
    <t>Global</t>
  </si>
  <si>
    <t>Precio Unitario</t>
  </si>
  <si>
    <t xml:space="preserve">Valor Total </t>
  </si>
  <si>
    <t>Lps</t>
  </si>
  <si>
    <t>Riesgos Asociados</t>
  </si>
  <si>
    <t>Pasos del Sistema</t>
  </si>
  <si>
    <t>Quien realiza los pasos</t>
  </si>
  <si>
    <t>Duración de los pasos</t>
  </si>
  <si>
    <t>Riesgos asociados</t>
  </si>
  <si>
    <t>Obra de captación (Represa o Caja Toma)</t>
  </si>
  <si>
    <t>Linea de Conducción</t>
  </si>
  <si>
    <t>Desarenador</t>
  </si>
  <si>
    <t xml:space="preserve">Tanque  Rompecarga </t>
  </si>
  <si>
    <t>Tanque de Distribución</t>
  </si>
  <si>
    <t>Red de Distribución</t>
  </si>
  <si>
    <t xml:space="preserve">Tomas Domiciliarias </t>
  </si>
  <si>
    <t>Tabla 1 Elementos del Sistema</t>
  </si>
  <si>
    <t xml:space="preserve">Fontanero, hombres de la comunidad </t>
  </si>
  <si>
    <t>Tabla 2 Pasos Operación y Mantenimiento del Sistema</t>
  </si>
  <si>
    <t xml:space="preserve">Durante el verano dar limpieza eliminar hojas y arenas por lo menos un dia  la semana, durante el invierno, realizar  cada dos días o despúes  de cada tormenta, con el respaldo de hombres de la comunidad si se requiere </t>
  </si>
  <si>
    <t xml:space="preserve">Destrucción de lineas de conducción en paso de ríos o quebradas por arrastre de rocas y arboles en los ríos  por grandes precipitaciones de agua;  Asimismo por derrumbes ; Tambien destrucción de tuberia expuesta de PVC, dañada por los incendios forestales. </t>
  </si>
  <si>
    <t xml:space="preserve">Destrucción total  o parcial por derrumbes, cuando se ubican en ó bajo laderas. </t>
  </si>
  <si>
    <t>Tabla 3 Análisis de Riesgos</t>
  </si>
  <si>
    <t>Amenaza que lo puede afectar</t>
  </si>
  <si>
    <t>Factores de vulnerabilidad ¿Por qué esta débil?</t>
  </si>
  <si>
    <t>Afectaciones Posibles</t>
  </si>
  <si>
    <t xml:space="preserve"> Obra de captación (Represa o Caja Toma)</t>
  </si>
  <si>
    <t>Por golpes constantes de rocas y arboles sobre la cortina o muro de la presa</t>
  </si>
  <si>
    <t xml:space="preserve">Incendio Forestal </t>
  </si>
  <si>
    <t xml:space="preserve">Derrumbes y erosión aguas arriba de la obra de capatción </t>
  </si>
  <si>
    <t>Por arrastre de rocas y arboles, asimismo socavación en los ríos  por grandes precipitaciones de agua</t>
  </si>
  <si>
    <t xml:space="preserve">Por socavación de tuberías en pendientes inclinadas, mala práctica de construcción al instalar tuberia plástica en pasos aéreos. </t>
  </si>
  <si>
    <t xml:space="preserve">Destruccion de tuberías en estos sitios, incremento en reparaciones e interrupción del servicio. </t>
  </si>
  <si>
    <t xml:space="preserve">Contaminación de la fuente de agua. </t>
  </si>
  <si>
    <t>Derrumbes y erosión en parte superior o inferior de ladera</t>
  </si>
  <si>
    <t>Caida de piedra o bloques sobre desarenador</t>
  </si>
  <si>
    <t xml:space="preserve">Destrucción total  o parcial de la estructura </t>
  </si>
  <si>
    <t>Caida de piedra o bloques sobre Tanque de Distribución</t>
  </si>
  <si>
    <t>Destruccion de obra de captacion; fugas por las paredes dañadas de la represa; asolvamiento del rio o quebrada aguas arriba de la presa</t>
  </si>
  <si>
    <t>Línea de Conducción</t>
  </si>
  <si>
    <t>Escenario</t>
  </si>
  <si>
    <t>Elementos Dañados</t>
  </si>
  <si>
    <t>% de Daños o Perdidas</t>
  </si>
  <si>
    <t>Acción correctiva ¿Qué hago para reducir las afectaciones?</t>
  </si>
  <si>
    <t>Efectos Colaterales</t>
  </si>
  <si>
    <t>Frecuente cada año</t>
  </si>
  <si>
    <t>Tabla 4: Cuantificación de daños y Acciones Correctivas</t>
  </si>
  <si>
    <t>Extremo cada diez años</t>
  </si>
  <si>
    <t>Reforestar la Microcuenca, colocar presas desarenadoras</t>
  </si>
  <si>
    <t>Proteger tuberías con conreto hidráulico, realizar cambio de alineamiento</t>
  </si>
  <si>
    <t>Construir Contracunetas en cima de ladera, sembrar vetiver</t>
  </si>
  <si>
    <t>Sub totales</t>
  </si>
  <si>
    <t>Sub Total</t>
  </si>
  <si>
    <t>Vida útil de Proyecto</t>
  </si>
  <si>
    <t>Totales para Escenario Frecuente</t>
  </si>
  <si>
    <t>Totales para Escenario Extremo</t>
  </si>
  <si>
    <t>Total Escenario Frecuente más Extremo</t>
  </si>
  <si>
    <t>Descripción</t>
  </si>
  <si>
    <t>No.</t>
  </si>
  <si>
    <t>Costo aproximado de las pérdidas antes de las acciones correctivas</t>
  </si>
  <si>
    <t>Costo aproximado de las pérdidas después de las acciones correctivas</t>
  </si>
  <si>
    <t>Igual</t>
  </si>
  <si>
    <t>Montos</t>
  </si>
  <si>
    <t>Costo de la Acción Correctiva</t>
  </si>
  <si>
    <t>Menos</t>
  </si>
  <si>
    <t>-</t>
  </si>
  <si>
    <t>=</t>
  </si>
  <si>
    <t>Costo- Beneficio = Reducción Neta de Pérdidas/ Costo de Acciones Correctivas</t>
  </si>
  <si>
    <t xml:space="preserve"> ¿El Blindaje del Proyecto es factible (C-B &gt;4) o No Factible (C-B &lt;= 4) ?</t>
  </si>
  <si>
    <t xml:space="preserve">Descripción </t>
  </si>
  <si>
    <t>Dividido por</t>
  </si>
  <si>
    <t>÷</t>
  </si>
  <si>
    <t>Costo Total del Proyecto</t>
  </si>
  <si>
    <t>% del Costo de la Acción Correctiva respecto al Costo Total</t>
  </si>
  <si>
    <t>Tabla 6: Análisis Costo de las Acciones correctivas respecto al Costo Total de la Inversión</t>
  </si>
  <si>
    <t>Tabla 7: Programación de Actividades</t>
  </si>
  <si>
    <t>Actividades</t>
  </si>
  <si>
    <t>Tiempo Estimado</t>
  </si>
  <si>
    <t>Responsables</t>
  </si>
  <si>
    <t>Cotización y Compra de Materiales</t>
  </si>
  <si>
    <t>1 Semana</t>
  </si>
  <si>
    <t>Ingeniero, Tesorero y Presidente del Comité de Proyectos</t>
  </si>
  <si>
    <t>Almacenaje de Materiales</t>
  </si>
  <si>
    <t>1 dia</t>
  </si>
  <si>
    <t>Vocal 1 de Comité de Proyectos</t>
  </si>
  <si>
    <t xml:space="preserve">Construcción Obra de Captación </t>
  </si>
  <si>
    <t>Ingeniero, Maestro de Obras</t>
  </si>
  <si>
    <t xml:space="preserve">Construcción Linea de Conducción </t>
  </si>
  <si>
    <t>8 Semanas</t>
  </si>
  <si>
    <t>Ingeniero, Maestro de obras, 2 Fontaneros</t>
  </si>
  <si>
    <t>Construcción de Desarenador</t>
  </si>
  <si>
    <t>2 Semanas</t>
  </si>
  <si>
    <t>Construcción 3 Rompecargas</t>
  </si>
  <si>
    <t xml:space="preserve">Construcción Tanque de Distribución </t>
  </si>
  <si>
    <t xml:space="preserve">Red de Distribución </t>
  </si>
  <si>
    <t>4 Semanas</t>
  </si>
  <si>
    <t>Tomas Domiciliarias</t>
  </si>
  <si>
    <t>5 Semanas</t>
  </si>
  <si>
    <t>Etapa de Construcción</t>
  </si>
  <si>
    <t>Siembra de Árboles en Microcuenca</t>
  </si>
  <si>
    <t>Junta Administradora de Agua, Maestros de Escuela Primaria y Alumnos</t>
  </si>
  <si>
    <t>Fontanero, Junta Administradora de Agua</t>
  </si>
  <si>
    <t>Durante el verano ,por lo menos cada tres meses,o cuando se requiera,   durante el invierno, disminuir el tiempo a 1 mes, o cunado se requiera</t>
  </si>
  <si>
    <t>Verano :Por lo menos un día  la semana, en el lnvierno: cada dos dias o despúes  de cada tormenta</t>
  </si>
  <si>
    <t xml:space="preserve"> Línea de Conducción: Chapeo a lo largo de la linea, revision de válvulas, detección de fugas, reparación de daños</t>
  </si>
  <si>
    <t xml:space="preserve"> Desarenador: Dar limpieza eliminar hojas y arenas, revisión de daños</t>
  </si>
  <si>
    <t>Durante el verano por lo menos un día  la semana, durante el invierno, realizar  la actividad cada dos días o despúes  de cada tormenta</t>
  </si>
  <si>
    <t>Durante el verano por lo menos un día  la semana, durante el invierno, realizar  la actividad cada dos días o despúes  de cada tormenta.</t>
  </si>
  <si>
    <t xml:space="preserve">Durante le verano realizar por lo  menos una vez al mes labores de revisión de valvulas, detección de fugas y reparación de daños cuando se requiera. </t>
  </si>
  <si>
    <t xml:space="preserve">  Obra de captación: Dar limpieza a la cuenca, eliminar hojas y obstrucciones a las rejillas , Chapeo de microcuenca;                                                                                                        </t>
  </si>
  <si>
    <t>Durante el verano dar limpieza eliminar hojas y arenas por lo menos un dia  al mes,preparar la solución de cloro y alimentar el hipoclorador cada 3 días ,  durante el invierno, realizar las labores de limpieza cada vez que sea requerido.</t>
  </si>
  <si>
    <t>La obra de Captación puede ser destruida durante las crecidas del río</t>
  </si>
  <si>
    <t xml:space="preserve">Destrucción de pasos de río o quebrada durante la crecida de los mismos, Daño de las tuberias por quema de bosques, o daño por derrumbes, o personas mal intencionadas, o por mal manipuleo de válvulas </t>
  </si>
  <si>
    <t>Destrucción por derrumbes y obstruccion de tuberias por personas dañinas que introduzcan materiales extraños al mismo.</t>
  </si>
  <si>
    <t>Destrucción por derrumbes y obstrucción de tuberias por personas dañinas que introduzcan materiales extraños al mismo.</t>
  </si>
  <si>
    <t>Destrucción de pasos de río o quebrada durante la crecida de los mismos, Daño de las tuberias por quema de bosques, o daño por derrumbes, o personas mal intencionadas.</t>
  </si>
  <si>
    <t>Robo de válvulas de compuerta en caja de válvulas</t>
  </si>
  <si>
    <t>Total valor Actual o inversión del proyecto( sin incluir medidas adicionales de Reducción de Riesgos)</t>
  </si>
  <si>
    <t>Operación Obra de Captación (Represa o Caja Toma)</t>
  </si>
  <si>
    <t xml:space="preserve">Destrucción de obra de captación por arrastre de rocas y arboles en los ríos  por grandes precipitaciones de agua. Cambio en la hidrologia de los ríos o quebradas abastecederas de agua. </t>
  </si>
  <si>
    <t xml:space="preserve">Destrucción de redes de distribución en paso de ríos o quebradas por arrastre de rocas y árboles por grandes precipitaciones de agua;  Asimismo por derrumbes ; Tambien destrucción de tuberia expuesta de PVC, dañada por los incendios forestales. </t>
  </si>
  <si>
    <t xml:space="preserve">Destrucción de líneas de conducción en paso de ríos o quebradas por arrastre de rocas y arboles en los ríos  por grandes precipitaciones de agua;  Asimismo por derrumbes ; destrucción de tubería expuesta de PVC, dañada por los incendios forestales. </t>
  </si>
  <si>
    <t xml:space="preserve">Destrucción de lineas de conducción en paso de ríos o quebradas por arrastre de rocas y arboles en los ríos  por grandes precipitaciones de agua;  Asimismo por derrumbes ; destrucción de tubería expuesta de PVC, dañada por los incendios forestales. </t>
  </si>
  <si>
    <t xml:space="preserve">Por socavación de tuberías en pendientes inclinadas, mala práctica de construcción al instalar tubería plástica en pasos aéreos. </t>
  </si>
  <si>
    <t xml:space="preserve">Destrucción de tuberías en sitios socavados, incremento en reparaciones e interrupción del servicio. </t>
  </si>
  <si>
    <t>Proteger tuberías con concreto hidráulico, realizar cambio de alineamiento, construcción de anclajes para soportar tuberías</t>
  </si>
  <si>
    <t>¿Los Costos de la Acción Correctiva, son factibles o reconsiderar el proyecto?</t>
  </si>
  <si>
    <t xml:space="preserve">Durante el verano realizar por lo  menos una vez al mes o cuando se requiera, durante el invierno realizarlo cada 15 días </t>
  </si>
  <si>
    <t>Tanque Rompecarga: Dar limpieza eliminar hojas y arenas , revisión de válvulas, reparación de daños</t>
  </si>
  <si>
    <t>Tanque de Distribución: Dar limpieza eliminar hojas y arenas por lo menos un dia  al mes,preparar la solución de cloro y alimentar el hipoclorador,revision de válvulas,  deteccion de fugas y reparación de daños</t>
  </si>
  <si>
    <t xml:space="preserve">Red de Distribución :   Labores de revisión de válvulas, detección de fugas y reparación de daños </t>
  </si>
  <si>
    <t>Ingeniero, Maestro de Obras, 1 Albañil</t>
  </si>
  <si>
    <t>Ingeniero, Maestro de Obras, 2 Albañiles</t>
  </si>
  <si>
    <t>Ingeniero, Maestro de Obras, 4 Albañiles</t>
  </si>
  <si>
    <t>Durante el verano dar limpieza a la cuenca,eliminar hojas y obstrucciones a las rejillas por lo menos un dia a la semana, revisión y ,manipuleo de válvulas. Durante el invierno, eliminar obstrucciones a las rejillas cada dos días o despúes  de cada tormenta, con el respaldo de hombres de la comunidad si lo requiere el fontanero</t>
  </si>
  <si>
    <t xml:space="preserve">Durante el verano dar limpieza, eliminar hojas y arenas, revisión y masnipileo de válvulas por lo menos un día  la semana, durante el invierno, realizar  cada dos días o despúes  de cada tormenta, con el respaldo de hombres de la comunidad si se requiere </t>
  </si>
  <si>
    <t>Durante el verano dar limpieza eliminar hojas y arenas por lo menos un dia  al mes,preparar la solución de cloro y alimentar el hipoclorador, revisión y manipuleo de válvulas. Durante el invierno, realizar las labores de limpieza cada vez que sea requerido, con el respaldo de hombres de la comunidad de ser necesario</t>
  </si>
  <si>
    <t xml:space="preserve">Durante el verano dar limpieza a lo largo de la linea de conducción ,por lo menos cada tres meses,o cuando se requiera,  revisar el estado de válvulas, detectar y reparar fugas.  Durante el invierno, disminuir el tiempo a 1 mes, esta actividad será respladada por los hombres de la comunidaden caso de ser necesario. </t>
  </si>
  <si>
    <t>Caida de piedras o bloques sobre desarenador</t>
  </si>
  <si>
    <t>Costo aproximado de las pérdidas antes (Lps.)</t>
  </si>
  <si>
    <t>Costo Aproximado de la acción correctiva * (Lps.)</t>
  </si>
  <si>
    <t>Costo aproximado delas perdidas despúes de la acción correctiva (Lps.)</t>
  </si>
  <si>
    <t>* Incluye el Costo de la Acción Correctiva y los Costos para reducir los Efectos Colaterales</t>
  </si>
  <si>
    <t>Tabla 5: Análisis Costo- Beneficio</t>
  </si>
  <si>
    <t>Reducción neta de las pérdidas</t>
  </si>
  <si>
    <t>Etapa Operación y Mantenimiento</t>
  </si>
  <si>
    <t>Elemento a Pasos del Proceso*</t>
  </si>
  <si>
    <t>* En caso de que se aplique el ánalisis de pasos operativos del sistema</t>
  </si>
  <si>
    <t>Intensificación de Eventos Hidro-metereológicos</t>
  </si>
  <si>
    <t>Amenaza 1: Intensificación de Eventos Hidro-metereológicos</t>
  </si>
  <si>
    <t>Anexo 1. Listados de Amenazas</t>
  </si>
  <si>
    <t>se pretende ejecutar el proyecto?</t>
  </si>
  <si>
    <t>Inundaciones</t>
  </si>
  <si>
    <t>Lluvias Intensas</t>
  </si>
  <si>
    <t>Heladas</t>
  </si>
  <si>
    <t>Sismos</t>
  </si>
  <si>
    <t>Amenazas</t>
  </si>
  <si>
    <t>Si</t>
  </si>
  <si>
    <t>No</t>
  </si>
  <si>
    <t>Comentarios</t>
  </si>
  <si>
    <t>2. ¿Existen estudios que pronostican la probable ocurrencia de amenazas</t>
  </si>
  <si>
    <t>Representante que participó:</t>
  </si>
  <si>
    <t>Organización:</t>
  </si>
  <si>
    <t>Facilitador:</t>
  </si>
  <si>
    <t>Fecha:</t>
  </si>
  <si>
    <t>Zona Geográfica</t>
  </si>
  <si>
    <t>Tiempo de Alerta</t>
  </si>
  <si>
    <t>Intensidad de Daños</t>
  </si>
  <si>
    <t>Frecuencia o Ocurrencia</t>
  </si>
  <si>
    <t>Elementos Expuestos, daños y pérdidas</t>
  </si>
  <si>
    <t>Actores afectados</t>
  </si>
  <si>
    <t>Actores/Procesos involucrados en la construcción de riesgo</t>
  </si>
  <si>
    <t>Actores y acciones de recuperación en curso</t>
  </si>
  <si>
    <t>Ejemplos de Amenazas</t>
  </si>
  <si>
    <t>Derrumbes /Deslizamientos</t>
  </si>
  <si>
    <t>Tsunamis</t>
  </si>
  <si>
    <t>Incendios urbanos</t>
  </si>
  <si>
    <t>Otros</t>
  </si>
  <si>
    <t>Amenaza</t>
  </si>
  <si>
    <t>SI</t>
  </si>
  <si>
    <t>NO</t>
  </si>
  <si>
    <t>Observaciones</t>
  </si>
  <si>
    <t>durante la vida útil del proyecto?</t>
  </si>
  <si>
    <t>3. ¿Existe la posibilidad de ocurrencia de algunos de los peligros señalados en la preguntas anteriores durante la vida útil del proyecto?</t>
  </si>
  <si>
    <t>para tomar decisiones para la formulación y evaluación de proyectos?</t>
  </si>
  <si>
    <t xml:space="preserve">4. ¿La información existente sobre la ocurrencia de peligros naturales en la zona es suficiente </t>
  </si>
  <si>
    <t>Flujos</t>
  </si>
  <si>
    <t>Terremotos</t>
  </si>
  <si>
    <t xml:space="preserve">Maremotos </t>
  </si>
  <si>
    <t>Erupciones Volcánicas</t>
  </si>
  <si>
    <t>Deslizamientos</t>
  </si>
  <si>
    <t>Inundaciones (pluviales, desbordo de ríos especificar)</t>
  </si>
  <si>
    <t>Plagas</t>
  </si>
  <si>
    <t>ANTRÓPICAS</t>
  </si>
  <si>
    <t>SOCIONATURALES</t>
  </si>
  <si>
    <t>Incendios</t>
  </si>
  <si>
    <t>Contaminación (especificar)</t>
  </si>
  <si>
    <t>Deforestación</t>
  </si>
  <si>
    <t>Violencia</t>
  </si>
  <si>
    <t>Anexo 2 : Escenario de Desastre</t>
  </si>
  <si>
    <t>NATURALES</t>
  </si>
  <si>
    <t>¿Cuánto tiempo tiene la comunidad para darse cuenta de la amenaza? ¿Cómo se da cuenta?</t>
  </si>
  <si>
    <t xml:space="preserve"> </t>
  </si>
  <si>
    <t>¿Cuáles son los daños provocados? Describir la intensidad             1. Bajo                         2. Medio                               3.  Alto</t>
  </si>
  <si>
    <t>¿Quiénes son las personas más afectados?, ¿Donde se encuentran?                                   Lo ideal es identificar número de familias por zona</t>
  </si>
  <si>
    <t>¿Cúales son los procesos, factores o actores involucrados que lideran el desarrollo pero que también  incrementan el riesgo?</t>
  </si>
  <si>
    <t>Anexo 3. Tabla de elementos del sistema</t>
  </si>
  <si>
    <t>Valor (Lps.)</t>
  </si>
  <si>
    <t>Total valor actual o inversión del proyecto (sin incluir medidas adicionales de RRD)</t>
  </si>
  <si>
    <t>Anexo 4. Tabla de los pasos operativos del sistema</t>
  </si>
  <si>
    <t>Pasos operativos del sistema</t>
  </si>
  <si>
    <t>¿Quién realiza los pasos?</t>
  </si>
  <si>
    <t>…</t>
  </si>
  <si>
    <t xml:space="preserve">1.0 ¿Existen antecedentes de amenazas en la zona que </t>
  </si>
  <si>
    <t>Derrames tóxicos</t>
  </si>
  <si>
    <t>Sequía</t>
  </si>
  <si>
    <t>Describir que zonas o comunidades estan expuestas a la  amenaza.</t>
  </si>
  <si>
    <t>¿Cuál es la frecuencia  o ocurrencia de esta amenaza? Anual, cada invierno/verano, 5 años, etc.)</t>
  </si>
  <si>
    <t>Salud</t>
  </si>
  <si>
    <t>Aparición de nuevas plagas; temperaturas extremas (olas de calor y frio prolongadas; aumento en la incidencia de enfermedades originadas por vectores como dengue y malaria; incremento de algas productoras en toxinas y su aparición en mariscos</t>
  </si>
  <si>
    <t>Mayor probabilidad de desnutrición en las mujeres, que suelen estar peor alimentadas y además tienen que atender a los bebes (lactancia materna). Mayor situación de vulnerabilidad en mujeres  Mayor incidencia de enfermedades sobre carga a las mujeres que son las responsables de la salud familiar y aumenta su riesgo de contagio. Aumento de casos de infecciones (vaginales) debido a la humedad y muchas veces con limitado acceso (debido a recursos y razones culturales)  a servicios de salud relacionados con la salud sexual y reproductiva.</t>
  </si>
  <si>
    <t>Agricultura</t>
  </si>
  <si>
    <t>Periodos frecuentes de sequia; perdidas/afectaciones en la dinámica productiva; Grandes cantidades de precipitación en corto tiempo; Salinización de ríos que provienen irrigación; Aumento en la cantidad de inundaciones.</t>
  </si>
  <si>
    <t>Mayor trabajo a la hora de conseguir combustibles para la cocina.  Menor acceso y control sobre los recursos agrarios lo que limita su adaptación. Aumento del trabajo para las mujeres para hacer frente a las sequías.</t>
  </si>
  <si>
    <t>Medio Ambiente</t>
  </si>
  <si>
    <t>Cambios en la distribución de flora, fauna y especies clave de la zona por salinización de ríos; aumento del riesgo a incendios, posibles afectaciones a cobertura  de bosque.</t>
  </si>
  <si>
    <t>Pérdida de especies de plantas y animales domésticos que son utilizados por las mujeres para asegurar alimentación, lo que redunda en mayor trabajo a la hora de buscar nuevas fuentes de alimentación.</t>
  </si>
  <si>
    <t>Recursos Hídricos</t>
  </si>
  <si>
    <t>Cambios en la disponibilidad de agua subterránea; Cambios en la hidrología de los ríos locales; Cambios de la salinización de ríos por intrusión del mar; Algunos cambios positivos podría ser incrementos de precipitación y recargas hídricas en zonas secas.</t>
  </si>
  <si>
    <t>Mayor trabajo en relación a la búsqueda de agua. Los problemas relacionados con el agua (recolección, mantenimiento, contaminación) afectan especialmente a las mujeres</t>
  </si>
  <si>
    <t>Viviendas e Infraestructura</t>
  </si>
  <si>
    <t>Incrementos de inundaciones; Aumento y prolongación de precipitación incrementaría las afectaciones a las  viviendas  tradicionales de bajareque, adobe etc;  Aumento de zonas de alto riesgo; Desplazamiento de infraestructura costera.</t>
  </si>
  <si>
    <t>Las mujeres son las que suelen pasar más tiempo en la casa, por lo que las condiciones de la vivienda les afectan más que a los hombres. Muchas además tienen sus medios de vida en las casas.</t>
  </si>
  <si>
    <t>Zonas Costeras</t>
  </si>
  <si>
    <t>Inundación de zonas costeras por aumentos en los niveles del mar; afectaciones a los ecosistemas que protegen la zona costera (arrecifes coralinos por acidificación); afectaciones a humedales; Incrementos en los niveles de erosión; Aumentos en la intensificación de eventos hidro-meteorológicos.</t>
  </si>
  <si>
    <t>Reducción, movilización o desaparición de las especies marinas que usan las mujeres como parte de su dieta o como actividad productiva, lo que aumenta la carga de trabajo</t>
  </si>
  <si>
    <t>Sector</t>
  </si>
  <si>
    <t>Ejemplos de cambios previstos generados por el cambio climático</t>
  </si>
  <si>
    <t>Aspectos de Genero</t>
  </si>
  <si>
    <t>Anexo 5. Posibles Amenazas e impactos por el cambio climático</t>
  </si>
  <si>
    <t>en la zona bajo análisis? ¿Qué tipo de peligros?</t>
  </si>
  <si>
    <t>Sequías</t>
  </si>
  <si>
    <t>Personas, infraestructuras o áreas de cultivos que puedan ser afectados por la amenaza. Daños y pérdidas generados por desastres en los medios de vida, vivienda, infraestructura y medio ambiente.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</si>
</sst>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1">
    <xf numFmtId="0" fontId="0" fillId="0" borderId="0" xfId="0"/>
    <xf numFmtId="0" fontId="2" fillId="0" borderId="0" xfId="0" applyFont="1"/>
    <xf numFmtId="0" fontId="0" fillId="0" borderId="1" xfId="0" applyBorder="1"/>
    <xf numFmtId="43" fontId="0" fillId="0" borderId="1" xfId="1" applyFon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0" xfId="0" applyBorder="1"/>
    <xf numFmtId="0" fontId="0" fillId="0" borderId="3" xfId="0" applyBorder="1"/>
    <xf numFmtId="0" fontId="0" fillId="0" borderId="6" xfId="0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/>
    <xf numFmtId="0" fontId="0" fillId="0" borderId="10" xfId="0" applyBorder="1" applyAlignment="1">
      <alignment vertical="center" wrapText="1"/>
    </xf>
    <xf numFmtId="0" fontId="0" fillId="0" borderId="10" xfId="0" applyBorder="1"/>
    <xf numFmtId="0" fontId="0" fillId="0" borderId="11" xfId="0" applyBorder="1"/>
    <xf numFmtId="0" fontId="0" fillId="0" borderId="3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0" borderId="0" xfId="0" applyFont="1" applyBorder="1"/>
    <xf numFmtId="0" fontId="0" fillId="0" borderId="8" xfId="0" applyBorder="1" applyAlignment="1">
      <alignment vertical="center"/>
    </xf>
    <xf numFmtId="0" fontId="2" fillId="0" borderId="0" xfId="0" applyFont="1" applyBorder="1" applyAlignment="1">
      <alignment wrapText="1"/>
    </xf>
    <xf numFmtId="0" fontId="0" fillId="0" borderId="7" xfId="0" applyBorder="1" applyAlignment="1">
      <alignment vertical="center" wrapText="1"/>
    </xf>
    <xf numFmtId="43" fontId="0" fillId="0" borderId="3" xfId="1" applyFont="1" applyBorder="1"/>
    <xf numFmtId="0" fontId="0" fillId="0" borderId="3" xfId="0" applyBorder="1" applyAlignment="1">
      <alignment wrapText="1"/>
    </xf>
    <xf numFmtId="43" fontId="0" fillId="0" borderId="6" xfId="1" applyFont="1" applyBorder="1"/>
    <xf numFmtId="0" fontId="0" fillId="0" borderId="22" xfId="0" applyBorder="1" applyAlignment="1">
      <alignment vertical="center"/>
    </xf>
    <xf numFmtId="43" fontId="0" fillId="0" borderId="13" xfId="1" applyFont="1" applyBorder="1"/>
    <xf numFmtId="0" fontId="0" fillId="0" borderId="23" xfId="0" applyBorder="1"/>
    <xf numFmtId="0" fontId="0" fillId="0" borderId="20" xfId="0" applyBorder="1"/>
    <xf numFmtId="0" fontId="0" fillId="0" borderId="7" xfId="0" applyBorder="1" applyAlignment="1">
      <alignment horizontal="center" vertical="center"/>
    </xf>
    <xf numFmtId="0" fontId="2" fillId="3" borderId="14" xfId="0" applyFont="1" applyFill="1" applyBorder="1" applyAlignment="1">
      <alignment vertical="center" wrapText="1"/>
    </xf>
    <xf numFmtId="0" fontId="0" fillId="3" borderId="15" xfId="0" applyFill="1" applyBorder="1" applyAlignment="1">
      <alignment vertical="center" wrapText="1"/>
    </xf>
    <xf numFmtId="43" fontId="2" fillId="3" borderId="15" xfId="1" applyFont="1" applyFill="1" applyBorder="1"/>
    <xf numFmtId="43" fontId="2" fillId="3" borderId="16" xfId="1" applyFont="1" applyFill="1" applyBorder="1"/>
    <xf numFmtId="0" fontId="2" fillId="2" borderId="2" xfId="0" applyFont="1" applyFill="1" applyBorder="1" applyAlignment="1">
      <alignment wrapText="1"/>
    </xf>
    <xf numFmtId="0" fontId="0" fillId="2" borderId="2" xfId="0" applyFill="1" applyBorder="1"/>
    <xf numFmtId="43" fontId="2" fillId="2" borderId="2" xfId="1" applyFont="1" applyFill="1" applyBorder="1"/>
    <xf numFmtId="43" fontId="2" fillId="2" borderId="19" xfId="1" applyFont="1" applyFill="1" applyBorder="1"/>
    <xf numFmtId="0" fontId="0" fillId="2" borderId="1" xfId="0" applyFill="1" applyBorder="1" applyAlignment="1">
      <alignment wrapText="1"/>
    </xf>
    <xf numFmtId="9" fontId="0" fillId="2" borderId="1" xfId="0" applyNumberFormat="1" applyFill="1" applyBorder="1"/>
    <xf numFmtId="43" fontId="2" fillId="2" borderId="1" xfId="1" applyFont="1" applyFill="1" applyBorder="1"/>
    <xf numFmtId="0" fontId="0" fillId="2" borderId="1" xfId="0" applyFill="1" applyBorder="1"/>
    <xf numFmtId="43" fontId="2" fillId="2" borderId="6" xfId="1" applyFont="1" applyFill="1" applyBorder="1"/>
    <xf numFmtId="0" fontId="2" fillId="3" borderId="2" xfId="0" applyFont="1" applyFill="1" applyBorder="1"/>
    <xf numFmtId="0" fontId="0" fillId="3" borderId="2" xfId="0" applyFill="1" applyBorder="1"/>
    <xf numFmtId="43" fontId="2" fillId="3" borderId="2" xfId="0" applyNumberFormat="1" applyFont="1" applyFill="1" applyBorder="1"/>
    <xf numFmtId="43" fontId="2" fillId="3" borderId="19" xfId="0" applyNumberFormat="1" applyFont="1" applyFill="1" applyBorder="1"/>
    <xf numFmtId="0" fontId="2" fillId="4" borderId="14" xfId="0" applyFont="1" applyFill="1" applyBorder="1"/>
    <xf numFmtId="0" fontId="0" fillId="4" borderId="18" xfId="0" applyFill="1" applyBorder="1"/>
    <xf numFmtId="43" fontId="2" fillId="4" borderId="18" xfId="0" applyNumberFormat="1" applyFont="1" applyFill="1" applyBorder="1"/>
    <xf numFmtId="43" fontId="2" fillId="4" borderId="21" xfId="0" applyNumberFormat="1" applyFont="1" applyFill="1" applyBorder="1"/>
    <xf numFmtId="0" fontId="0" fillId="0" borderId="6" xfId="0" applyBorder="1" applyAlignment="1">
      <alignment wrapText="1"/>
    </xf>
    <xf numFmtId="0" fontId="0" fillId="0" borderId="6" xfId="0" applyBorder="1"/>
    <xf numFmtId="0" fontId="0" fillId="0" borderId="9" xfId="0" applyBorder="1"/>
    <xf numFmtId="0" fontId="0" fillId="0" borderId="0" xfId="0" applyFill="1" applyBorder="1"/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vertical="center"/>
    </xf>
    <xf numFmtId="0" fontId="0" fillId="0" borderId="10" xfId="0" applyFill="1" applyBorder="1" applyAlignment="1">
      <alignment horizontal="left" vertical="center" wrapText="1"/>
    </xf>
    <xf numFmtId="0" fontId="0" fillId="0" borderId="10" xfId="0" applyFill="1" applyBorder="1" applyAlignment="1">
      <alignment vertical="center" wrapText="1"/>
    </xf>
    <xf numFmtId="0" fontId="0" fillId="0" borderId="11" xfId="0" applyBorder="1" applyAlignment="1">
      <alignment vertical="center"/>
    </xf>
    <xf numFmtId="0" fontId="0" fillId="0" borderId="7" xfId="0" applyBorder="1"/>
    <xf numFmtId="0" fontId="0" fillId="0" borderId="13" xfId="0" applyBorder="1" applyAlignment="1">
      <alignment wrapText="1"/>
    </xf>
    <xf numFmtId="0" fontId="2" fillId="2" borderId="1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0" fillId="0" borderId="0" xfId="0" applyFill="1" applyBorder="1" applyAlignment="1">
      <alignment vertical="center" wrapText="1"/>
    </xf>
    <xf numFmtId="0" fontId="2" fillId="2" borderId="4" xfId="0" applyFont="1" applyFill="1" applyBorder="1"/>
    <xf numFmtId="0" fontId="0" fillId="0" borderId="5" xfId="0" applyBorder="1" applyAlignment="1">
      <alignment wrapText="1"/>
    </xf>
    <xf numFmtId="0" fontId="0" fillId="0" borderId="2" xfId="0" applyBorder="1"/>
    <xf numFmtId="43" fontId="0" fillId="0" borderId="2" xfId="1" applyFont="1" applyBorder="1"/>
    <xf numFmtId="0" fontId="0" fillId="0" borderId="19" xfId="0" applyBorder="1" applyAlignment="1">
      <alignment wrapText="1"/>
    </xf>
    <xf numFmtId="0" fontId="2" fillId="2" borderId="14" xfId="0" applyFont="1" applyFill="1" applyBorder="1" applyAlignment="1">
      <alignment wrapText="1"/>
    </xf>
    <xf numFmtId="0" fontId="0" fillId="2" borderId="15" xfId="0" applyFill="1" applyBorder="1"/>
    <xf numFmtId="43" fontId="0" fillId="2" borderId="15" xfId="1" applyFont="1" applyFill="1" applyBorder="1"/>
    <xf numFmtId="43" fontId="2" fillId="2" borderId="15" xfId="1" applyFont="1" applyFill="1" applyBorder="1" applyAlignment="1">
      <alignment horizontal="center" vertical="center"/>
    </xf>
    <xf numFmtId="0" fontId="0" fillId="2" borderId="16" xfId="0" applyFill="1" applyBorder="1"/>
    <xf numFmtId="0" fontId="0" fillId="0" borderId="11" xfId="0" applyBorder="1" applyAlignment="1">
      <alignment vertical="center" wrapText="1"/>
    </xf>
    <xf numFmtId="9" fontId="0" fillId="0" borderId="1" xfId="0" applyNumberForma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3" borderId="15" xfId="0" applyFill="1" applyBorder="1" applyAlignment="1">
      <alignment horizontal="center" vertical="center" wrapText="1"/>
    </xf>
    <xf numFmtId="9" fontId="0" fillId="0" borderId="3" xfId="0" applyNumberForma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20" xfId="0" applyFont="1" applyFill="1" applyBorder="1"/>
    <xf numFmtId="0" fontId="3" fillId="5" borderId="25" xfId="0" applyFont="1" applyFill="1" applyBorder="1" applyAlignment="1">
      <alignment horizontal="center"/>
    </xf>
    <xf numFmtId="0" fontId="2" fillId="0" borderId="9" xfId="0" applyFont="1" applyFill="1" applyBorder="1"/>
    <xf numFmtId="0" fontId="2" fillId="0" borderId="24" xfId="0" applyFont="1" applyBorder="1"/>
    <xf numFmtId="43" fontId="2" fillId="0" borderId="11" xfId="1" applyFont="1" applyBorder="1" applyAlignment="1"/>
    <xf numFmtId="43" fontId="2" fillId="0" borderId="13" xfId="0" applyNumberFormat="1" applyFont="1" applyBorder="1"/>
    <xf numFmtId="0" fontId="2" fillId="0" borderId="6" xfId="0" applyFont="1" applyBorder="1"/>
    <xf numFmtId="43" fontId="2" fillId="0" borderId="6" xfId="0" applyNumberFormat="1" applyFont="1" applyBorder="1"/>
    <xf numFmtId="0" fontId="4" fillId="0" borderId="6" xfId="0" applyFont="1" applyBorder="1"/>
    <xf numFmtId="10" fontId="2" fillId="0" borderId="11" xfId="0" applyNumberFormat="1" applyFont="1" applyBorder="1" applyAlignment="1">
      <alignment horizontal="center"/>
    </xf>
    <xf numFmtId="0" fontId="0" fillId="0" borderId="13" xfId="0" applyBorder="1"/>
    <xf numFmtId="0" fontId="2" fillId="0" borderId="1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" xfId="0" applyFont="1" applyBorder="1"/>
    <xf numFmtId="0" fontId="0" fillId="0" borderId="24" xfId="0" applyBorder="1"/>
    <xf numFmtId="0" fontId="0" fillId="0" borderId="31" xfId="0" applyBorder="1"/>
    <xf numFmtId="0" fontId="0" fillId="0" borderId="32" xfId="0" applyBorder="1"/>
    <xf numFmtId="0" fontId="6" fillId="0" borderId="26" xfId="0" applyFont="1" applyBorder="1"/>
    <xf numFmtId="0" fontId="6" fillId="0" borderId="8" xfId="0" applyFont="1" applyBorder="1"/>
    <xf numFmtId="0" fontId="6" fillId="0" borderId="8" xfId="0" applyFont="1" applyBorder="1" applyAlignment="1">
      <alignment wrapText="1"/>
    </xf>
    <xf numFmtId="0" fontId="6" fillId="0" borderId="9" xfId="0" applyFont="1" applyBorder="1"/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9" xfId="0" applyFont="1" applyBorder="1" applyAlignment="1">
      <alignment wrapText="1"/>
    </xf>
    <xf numFmtId="2" fontId="0" fillId="0" borderId="10" xfId="0" applyNumberFormat="1" applyBorder="1"/>
    <xf numFmtId="0" fontId="0" fillId="0" borderId="1" xfId="0" applyBorder="1" applyAlignment="1">
      <alignment horizontal="left"/>
    </xf>
    <xf numFmtId="0" fontId="5" fillId="6" borderId="3" xfId="0" applyFont="1" applyFill="1" applyBorder="1" applyAlignment="1">
      <alignment wrapText="1"/>
    </xf>
    <xf numFmtId="0" fontId="5" fillId="6" borderId="30" xfId="0" applyFont="1" applyFill="1" applyBorder="1"/>
    <xf numFmtId="0" fontId="5" fillId="6" borderId="29" xfId="0" applyFont="1" applyFill="1" applyBorder="1" applyAlignment="1">
      <alignment horizontal="center" wrapText="1"/>
    </xf>
    <xf numFmtId="0" fontId="5" fillId="6" borderId="3" xfId="0" applyFont="1" applyFill="1" applyBorder="1" applyAlignment="1">
      <alignment horizontal="center" wrapText="1"/>
    </xf>
    <xf numFmtId="0" fontId="5" fillId="6" borderId="30" xfId="0" applyFont="1" applyFill="1" applyBorder="1" applyAlignment="1">
      <alignment horizontal="center" wrapText="1"/>
    </xf>
    <xf numFmtId="0" fontId="0" fillId="6" borderId="29" xfId="0" applyFill="1" applyBorder="1"/>
    <xf numFmtId="0" fontId="0" fillId="6" borderId="3" xfId="0" applyFill="1" applyBorder="1"/>
    <xf numFmtId="0" fontId="0" fillId="0" borderId="0" xfId="0"/>
    <xf numFmtId="49" fontId="8" fillId="0" borderId="1" xfId="0" applyNumberFormat="1" applyFont="1" applyBorder="1" applyAlignment="1">
      <alignment vertical="top" wrapText="1"/>
    </xf>
    <xf numFmtId="49" fontId="8" fillId="0" borderId="6" xfId="0" applyNumberFormat="1" applyFont="1" applyBorder="1" applyAlignment="1">
      <alignment vertical="top" wrapText="1"/>
    </xf>
    <xf numFmtId="49" fontId="8" fillId="0" borderId="8" xfId="0" applyNumberFormat="1" applyFont="1" applyBorder="1" applyAlignment="1">
      <alignment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49" fontId="8" fillId="0" borderId="9" xfId="0" applyNumberFormat="1" applyFont="1" applyBorder="1" applyAlignment="1">
      <alignment horizontal="center" vertical="center" wrapText="1"/>
    </xf>
    <xf numFmtId="49" fontId="8" fillId="0" borderId="10" xfId="0" applyNumberFormat="1" applyFont="1" applyBorder="1" applyAlignment="1">
      <alignment vertical="top" wrapText="1"/>
    </xf>
    <xf numFmtId="49" fontId="8" fillId="0" borderId="11" xfId="0" applyNumberFormat="1" applyFont="1" applyBorder="1" applyAlignment="1">
      <alignment vertical="top" wrapText="1"/>
    </xf>
    <xf numFmtId="49" fontId="8" fillId="0" borderId="7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vertical="top" wrapText="1"/>
    </xf>
    <xf numFmtId="49" fontId="8" fillId="0" borderId="13" xfId="0" applyNumberFormat="1" applyFont="1" applyBorder="1" applyAlignment="1">
      <alignment vertical="top" wrapText="1"/>
    </xf>
    <xf numFmtId="0" fontId="9" fillId="0" borderId="17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49" fontId="10" fillId="0" borderId="4" xfId="0" applyNumberFormat="1" applyFont="1" applyBorder="1" applyAlignment="1">
      <alignment horizontal="center" vertical="top" wrapText="1"/>
    </xf>
    <xf numFmtId="0" fontId="11" fillId="6" borderId="2" xfId="0" applyFont="1" applyFill="1" applyBorder="1" applyAlignment="1">
      <alignment vertical="top" wrapText="1"/>
    </xf>
    <xf numFmtId="0" fontId="11" fillId="6" borderId="2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26" xfId="0" applyBorder="1" applyAlignment="1">
      <alignment horizontal="left" vertical="top"/>
    </xf>
    <xf numFmtId="0" fontId="0" fillId="0" borderId="27" xfId="0" applyBorder="1" applyAlignment="1">
      <alignment horizontal="left" vertical="top"/>
    </xf>
    <xf numFmtId="0" fontId="0" fillId="0" borderId="28" xfId="0" applyBorder="1" applyAlignment="1">
      <alignment horizontal="left" vertical="top"/>
    </xf>
    <xf numFmtId="0" fontId="0" fillId="0" borderId="8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1" xfId="0" applyBorder="1" applyAlignment="1">
      <alignment horizontal="left"/>
    </xf>
    <xf numFmtId="0" fontId="11" fillId="6" borderId="2" xfId="0" applyFont="1" applyFill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18" xfId="0" applyFont="1" applyBorder="1" applyAlignment="1">
      <alignment horizontal="center"/>
    </xf>
    <xf numFmtId="0" fontId="7" fillId="0" borderId="28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27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4"/>
  <sheetViews>
    <sheetView workbookViewId="0">
      <selection activeCell="B1" sqref="B1:B4"/>
    </sheetView>
  </sheetViews>
  <sheetFormatPr baseColWidth="10" defaultRowHeight="15" x14ac:dyDescent="0.25"/>
  <cols>
    <col min="2" max="2" width="38.42578125" customWidth="1"/>
    <col min="3" max="3" width="12" customWidth="1"/>
    <col min="5" max="5" width="15" customWidth="1"/>
    <col min="6" max="6" width="14.7109375" customWidth="1"/>
    <col min="7" max="7" width="34.28515625" customWidth="1"/>
  </cols>
  <sheetData>
    <row r="3" spans="2:7" x14ac:dyDescent="0.25">
      <c r="B3" s="1" t="s">
        <v>19</v>
      </c>
    </row>
    <row r="4" spans="2:7" ht="15.75" thickBot="1" x14ac:dyDescent="0.3"/>
    <row r="5" spans="2:7" ht="15.75" thickBot="1" x14ac:dyDescent="0.3">
      <c r="B5" s="143" t="s">
        <v>0</v>
      </c>
      <c r="C5" s="143" t="s">
        <v>2</v>
      </c>
      <c r="D5" s="143" t="s">
        <v>1</v>
      </c>
      <c r="E5" s="72" t="s">
        <v>4</v>
      </c>
      <c r="F5" s="72" t="s">
        <v>5</v>
      </c>
      <c r="G5" s="143" t="s">
        <v>7</v>
      </c>
    </row>
    <row r="6" spans="2:7" ht="15.75" thickBot="1" x14ac:dyDescent="0.3">
      <c r="B6" s="143"/>
      <c r="C6" s="143"/>
      <c r="D6" s="143"/>
      <c r="E6" s="69" t="s">
        <v>6</v>
      </c>
      <c r="F6" s="69" t="s">
        <v>6</v>
      </c>
      <c r="G6" s="143"/>
    </row>
    <row r="7" spans="2:7" ht="30" x14ac:dyDescent="0.25">
      <c r="B7" s="66" t="s">
        <v>12</v>
      </c>
      <c r="C7" s="7" t="s">
        <v>3</v>
      </c>
      <c r="D7" s="7">
        <v>1</v>
      </c>
      <c r="E7" s="24">
        <v>100000</v>
      </c>
      <c r="F7" s="24">
        <f t="shared" ref="F7:F13" si="0">D7*E7</f>
        <v>100000</v>
      </c>
      <c r="G7" s="67" t="s">
        <v>114</v>
      </c>
    </row>
    <row r="8" spans="2:7" ht="105" x14ac:dyDescent="0.25">
      <c r="B8" s="10" t="s">
        <v>13</v>
      </c>
      <c r="C8" s="2" t="s">
        <v>2</v>
      </c>
      <c r="D8" s="2">
        <v>2</v>
      </c>
      <c r="E8" s="3">
        <v>3000000</v>
      </c>
      <c r="F8" s="3">
        <f t="shared" si="0"/>
        <v>6000000</v>
      </c>
      <c r="G8" s="53" t="s">
        <v>115</v>
      </c>
    </row>
    <row r="9" spans="2:7" ht="60" x14ac:dyDescent="0.25">
      <c r="B9" s="10" t="s">
        <v>14</v>
      </c>
      <c r="C9" s="2" t="s">
        <v>3</v>
      </c>
      <c r="D9" s="2">
        <v>1</v>
      </c>
      <c r="E9" s="3">
        <v>60000</v>
      </c>
      <c r="F9" s="3">
        <f t="shared" si="0"/>
        <v>60000</v>
      </c>
      <c r="G9" s="53" t="s">
        <v>117</v>
      </c>
    </row>
    <row r="10" spans="2:7" ht="60" x14ac:dyDescent="0.25">
      <c r="B10" s="10" t="s">
        <v>15</v>
      </c>
      <c r="C10" s="2" t="s">
        <v>2</v>
      </c>
      <c r="D10" s="2">
        <v>3</v>
      </c>
      <c r="E10" s="3">
        <v>40000</v>
      </c>
      <c r="F10" s="3">
        <f t="shared" si="0"/>
        <v>120000</v>
      </c>
      <c r="G10" s="53" t="s">
        <v>116</v>
      </c>
    </row>
    <row r="11" spans="2:7" ht="60" x14ac:dyDescent="0.25">
      <c r="B11" s="10" t="s">
        <v>16</v>
      </c>
      <c r="C11" s="2" t="s">
        <v>2</v>
      </c>
      <c r="D11" s="2">
        <v>1</v>
      </c>
      <c r="E11" s="3">
        <v>500000</v>
      </c>
      <c r="F11" s="3">
        <f t="shared" si="0"/>
        <v>500000</v>
      </c>
      <c r="G11" s="53" t="s">
        <v>117</v>
      </c>
    </row>
    <row r="12" spans="2:7" ht="90" x14ac:dyDescent="0.25">
      <c r="B12" s="10" t="s">
        <v>17</v>
      </c>
      <c r="C12" s="2" t="s">
        <v>3</v>
      </c>
      <c r="D12" s="2">
        <v>1</v>
      </c>
      <c r="E12" s="3">
        <v>1000000</v>
      </c>
      <c r="F12" s="3">
        <f t="shared" si="0"/>
        <v>1000000</v>
      </c>
      <c r="G12" s="53" t="s">
        <v>118</v>
      </c>
    </row>
    <row r="13" spans="2:7" ht="30.75" thickBot="1" x14ac:dyDescent="0.3">
      <c r="B13" s="73" t="s">
        <v>18</v>
      </c>
      <c r="C13" s="74"/>
      <c r="D13" s="74">
        <v>100</v>
      </c>
      <c r="E13" s="75">
        <v>2000</v>
      </c>
      <c r="F13" s="75">
        <f t="shared" si="0"/>
        <v>200000</v>
      </c>
      <c r="G13" s="76" t="s">
        <v>119</v>
      </c>
    </row>
    <row r="14" spans="2:7" ht="45.75" thickBot="1" x14ac:dyDescent="0.3">
      <c r="B14" s="77" t="s">
        <v>120</v>
      </c>
      <c r="C14" s="78"/>
      <c r="D14" s="78"/>
      <c r="E14" s="79"/>
      <c r="F14" s="80">
        <f>SUM(F8:F13)</f>
        <v>7880000</v>
      </c>
      <c r="G14" s="81"/>
    </row>
  </sheetData>
  <mergeCells count="4">
    <mergeCell ref="B5:B6"/>
    <mergeCell ref="C5:C6"/>
    <mergeCell ref="D5:D6"/>
    <mergeCell ref="G5:G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E11"/>
  <sheetViews>
    <sheetView view="pageBreakPreview" zoomScale="60" zoomScaleNormal="100" workbookViewId="0">
      <selection activeCell="E23" sqref="E23"/>
    </sheetView>
  </sheetViews>
  <sheetFormatPr baseColWidth="10" defaultRowHeight="15" x14ac:dyDescent="0.25"/>
  <cols>
    <col min="2" max="2" width="28.140625" customWidth="1"/>
    <col min="3" max="3" width="28.85546875" customWidth="1"/>
    <col min="4" max="4" width="28.28515625" customWidth="1"/>
    <col min="5" max="5" width="28" customWidth="1"/>
  </cols>
  <sheetData>
    <row r="4" spans="2:5" x14ac:dyDescent="0.25">
      <c r="B4" s="1" t="s">
        <v>212</v>
      </c>
    </row>
    <row r="7" spans="2:5" x14ac:dyDescent="0.25">
      <c r="B7" s="105" t="s">
        <v>213</v>
      </c>
      <c r="C7" s="105" t="s">
        <v>214</v>
      </c>
      <c r="D7" s="105" t="s">
        <v>10</v>
      </c>
      <c r="E7" s="105" t="s">
        <v>11</v>
      </c>
    </row>
    <row r="8" spans="2:5" x14ac:dyDescent="0.25">
      <c r="B8" s="119">
        <v>1</v>
      </c>
      <c r="C8" s="2"/>
      <c r="D8" s="2"/>
      <c r="E8" s="2"/>
    </row>
    <row r="9" spans="2:5" x14ac:dyDescent="0.25">
      <c r="B9" s="119">
        <v>2</v>
      </c>
      <c r="C9" s="2"/>
      <c r="D9" s="2"/>
      <c r="E9" s="2"/>
    </row>
    <row r="10" spans="2:5" x14ac:dyDescent="0.25">
      <c r="B10" s="119">
        <v>3</v>
      </c>
      <c r="C10" s="2"/>
      <c r="D10" s="2"/>
      <c r="E10" s="2"/>
    </row>
    <row r="11" spans="2:5" x14ac:dyDescent="0.25">
      <c r="B11" s="119" t="s">
        <v>215</v>
      </c>
      <c r="C11" s="2"/>
      <c r="D11" s="2"/>
      <c r="E11" s="2"/>
    </row>
  </sheetData>
  <pageMargins left="0.70866141732283472" right="0.70866141732283472" top="0.74803149606299213" bottom="0.74803149606299213" header="0.31496062992125984" footer="0.31496062992125984"/>
  <pageSetup scale="7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view="pageBreakPreview" topLeftCell="A7" zoomScale="60" zoomScaleNormal="100" workbookViewId="0">
      <selection activeCell="G11" sqref="G11"/>
    </sheetView>
  </sheetViews>
  <sheetFormatPr baseColWidth="10" defaultRowHeight="15" x14ac:dyDescent="0.25"/>
  <cols>
    <col min="2" max="2" width="12.42578125" customWidth="1"/>
    <col min="3" max="3" width="38.42578125" customWidth="1"/>
    <col min="4" max="4" width="38" customWidth="1"/>
  </cols>
  <sheetData>
    <row r="2" spans="2:4" s="127" customFormat="1" x14ac:dyDescent="0.25"/>
    <row r="3" spans="2:4" s="127" customFormat="1" x14ac:dyDescent="0.25">
      <c r="B3" s="1" t="s">
        <v>242</v>
      </c>
      <c r="C3" s="1"/>
      <c r="D3" s="1"/>
    </row>
    <row r="5" spans="2:4" ht="15.75" thickBot="1" x14ac:dyDescent="0.3"/>
    <row r="6" spans="2:4" ht="23.25" thickBot="1" x14ac:dyDescent="0.3">
      <c r="B6" s="138" t="s">
        <v>239</v>
      </c>
      <c r="C6" s="140" t="s">
        <v>240</v>
      </c>
      <c r="D6" s="139" t="s">
        <v>241</v>
      </c>
    </row>
    <row r="7" spans="2:4" ht="129" customHeight="1" x14ac:dyDescent="0.25">
      <c r="B7" s="135" t="s">
        <v>221</v>
      </c>
      <c r="C7" s="136" t="s">
        <v>222</v>
      </c>
      <c r="D7" s="137" t="s">
        <v>223</v>
      </c>
    </row>
    <row r="8" spans="2:4" ht="81" customHeight="1" x14ac:dyDescent="0.25">
      <c r="B8" s="130" t="s">
        <v>224</v>
      </c>
      <c r="C8" s="128" t="s">
        <v>225</v>
      </c>
      <c r="D8" s="129" t="s">
        <v>226</v>
      </c>
    </row>
    <row r="9" spans="2:4" ht="63.75" customHeight="1" x14ac:dyDescent="0.25">
      <c r="B9" s="131" t="s">
        <v>227</v>
      </c>
      <c r="C9" s="128" t="s">
        <v>228</v>
      </c>
      <c r="D9" s="129" t="s">
        <v>229</v>
      </c>
    </row>
    <row r="10" spans="2:4" ht="65.25" customHeight="1" x14ac:dyDescent="0.25">
      <c r="B10" s="131" t="s">
        <v>230</v>
      </c>
      <c r="C10" s="128" t="s">
        <v>231</v>
      </c>
      <c r="D10" s="129" t="s">
        <v>232</v>
      </c>
    </row>
    <row r="11" spans="2:4" ht="59.25" customHeight="1" x14ac:dyDescent="0.25">
      <c r="B11" s="131" t="s">
        <v>233</v>
      </c>
      <c r="C11" s="128" t="s">
        <v>234</v>
      </c>
      <c r="D11" s="129" t="s">
        <v>235</v>
      </c>
    </row>
    <row r="12" spans="2:4" ht="83.25" customHeight="1" thickBot="1" x14ac:dyDescent="0.3">
      <c r="B12" s="132" t="s">
        <v>236</v>
      </c>
      <c r="C12" s="133" t="s">
        <v>237</v>
      </c>
      <c r="D12" s="134" t="s">
        <v>238</v>
      </c>
    </row>
  </sheetData>
  <pageMargins left="0.7" right="0.7" top="0.75" bottom="0.75" header="0.3" footer="0.3"/>
  <pageSetup scale="9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F35"/>
  <sheetViews>
    <sheetView workbookViewId="0">
      <selection activeCell="G8" sqref="G8"/>
    </sheetView>
  </sheetViews>
  <sheetFormatPr baseColWidth="10" defaultRowHeight="15" x14ac:dyDescent="0.25"/>
  <cols>
    <col min="1" max="1" width="37" customWidth="1"/>
    <col min="2" max="2" width="24.42578125" customWidth="1"/>
    <col min="3" max="3" width="32" customWidth="1"/>
    <col min="4" max="4" width="40.28515625" customWidth="1"/>
  </cols>
  <sheetData>
    <row r="5" spans="1:6" x14ac:dyDescent="0.25">
      <c r="A5" s="20" t="s">
        <v>21</v>
      </c>
      <c r="B5" s="6"/>
      <c r="C5" s="6"/>
      <c r="D5" s="6"/>
    </row>
    <row r="6" spans="1:6" ht="15.75" thickBot="1" x14ac:dyDescent="0.3">
      <c r="A6" s="6"/>
      <c r="B6" s="6"/>
      <c r="C6" s="6"/>
      <c r="D6" s="6"/>
    </row>
    <row r="7" spans="1:6" ht="15.75" thickBot="1" x14ac:dyDescent="0.3">
      <c r="A7" s="16" t="s">
        <v>8</v>
      </c>
      <c r="B7" s="17" t="s">
        <v>9</v>
      </c>
      <c r="C7" s="18" t="s">
        <v>10</v>
      </c>
      <c r="D7" s="19" t="s">
        <v>11</v>
      </c>
    </row>
    <row r="8" spans="1:6" ht="165" customHeight="1" x14ac:dyDescent="0.25">
      <c r="A8" s="23" t="s">
        <v>121</v>
      </c>
      <c r="B8" s="14" t="s">
        <v>20</v>
      </c>
      <c r="C8" s="14" t="s">
        <v>137</v>
      </c>
      <c r="D8" s="15" t="s">
        <v>122</v>
      </c>
    </row>
    <row r="9" spans="1:6" ht="165" x14ac:dyDescent="0.25">
      <c r="A9" s="21" t="s">
        <v>42</v>
      </c>
      <c r="B9" s="5" t="s">
        <v>20</v>
      </c>
      <c r="C9" s="5" t="s">
        <v>140</v>
      </c>
      <c r="D9" s="8" t="s">
        <v>23</v>
      </c>
      <c r="F9" s="71"/>
    </row>
    <row r="10" spans="1:6" ht="120" x14ac:dyDescent="0.25">
      <c r="A10" s="21" t="s">
        <v>14</v>
      </c>
      <c r="B10" s="5" t="s">
        <v>20</v>
      </c>
      <c r="C10" s="5" t="s">
        <v>138</v>
      </c>
      <c r="D10" s="9" t="s">
        <v>24</v>
      </c>
    </row>
    <row r="11" spans="1:6" ht="105" x14ac:dyDescent="0.25">
      <c r="A11" s="21" t="s">
        <v>15</v>
      </c>
      <c r="B11" s="5" t="s">
        <v>20</v>
      </c>
      <c r="C11" s="5" t="s">
        <v>22</v>
      </c>
      <c r="D11" s="9" t="s">
        <v>24</v>
      </c>
    </row>
    <row r="12" spans="1:6" ht="165" x14ac:dyDescent="0.25">
      <c r="A12" s="10" t="s">
        <v>16</v>
      </c>
      <c r="B12" s="5" t="s">
        <v>20</v>
      </c>
      <c r="C12" s="5" t="s">
        <v>139</v>
      </c>
      <c r="D12" s="9" t="s">
        <v>24</v>
      </c>
    </row>
    <row r="13" spans="1:6" ht="105.75" thickBot="1" x14ac:dyDescent="0.3">
      <c r="A13" s="62" t="s">
        <v>17</v>
      </c>
      <c r="B13" s="11" t="s">
        <v>20</v>
      </c>
      <c r="C13" s="64" t="s">
        <v>111</v>
      </c>
      <c r="D13" s="82" t="s">
        <v>123</v>
      </c>
    </row>
    <row r="14" spans="1:6" x14ac:dyDescent="0.25">
      <c r="A14" s="22"/>
      <c r="B14" s="6"/>
      <c r="C14" s="6"/>
      <c r="D14" s="6"/>
    </row>
    <row r="19" spans="1:4" x14ac:dyDescent="0.25">
      <c r="A19" s="20" t="s">
        <v>25</v>
      </c>
      <c r="B19" s="6"/>
      <c r="C19" s="6"/>
      <c r="D19" s="6"/>
    </row>
    <row r="20" spans="1:4" ht="15.75" thickBot="1" x14ac:dyDescent="0.3">
      <c r="A20" s="6"/>
      <c r="B20" s="6"/>
      <c r="C20" s="6"/>
      <c r="D20" s="6"/>
    </row>
    <row r="21" spans="1:4" ht="30.75" thickBot="1" x14ac:dyDescent="0.3">
      <c r="A21" s="16" t="s">
        <v>149</v>
      </c>
      <c r="B21" s="17" t="s">
        <v>26</v>
      </c>
      <c r="C21" s="18" t="s">
        <v>27</v>
      </c>
      <c r="D21" s="19" t="s">
        <v>28</v>
      </c>
    </row>
    <row r="22" spans="1:4" ht="60" x14ac:dyDescent="0.25">
      <c r="A22" s="144" t="s">
        <v>29</v>
      </c>
      <c r="B22" s="14" t="s">
        <v>151</v>
      </c>
      <c r="C22" s="14" t="s">
        <v>30</v>
      </c>
      <c r="D22" s="15" t="s">
        <v>41</v>
      </c>
    </row>
    <row r="23" spans="1:4" ht="45.75" customHeight="1" x14ac:dyDescent="0.25">
      <c r="A23" s="145"/>
      <c r="B23" s="5" t="s">
        <v>31</v>
      </c>
      <c r="C23" s="5" t="s">
        <v>32</v>
      </c>
      <c r="D23" s="8" t="s">
        <v>36</v>
      </c>
    </row>
    <row r="24" spans="1:4" ht="105" x14ac:dyDescent="0.25">
      <c r="A24" s="146" t="s">
        <v>42</v>
      </c>
      <c r="B24" s="14" t="s">
        <v>151</v>
      </c>
      <c r="C24" s="5" t="s">
        <v>33</v>
      </c>
      <c r="D24" s="8" t="s">
        <v>124</v>
      </c>
    </row>
    <row r="25" spans="1:4" ht="60" x14ac:dyDescent="0.25">
      <c r="A25" s="147"/>
      <c r="B25" s="5" t="s">
        <v>31</v>
      </c>
      <c r="C25" s="5" t="s">
        <v>34</v>
      </c>
      <c r="D25" s="8" t="s">
        <v>35</v>
      </c>
    </row>
    <row r="26" spans="1:4" ht="30" x14ac:dyDescent="0.25">
      <c r="A26" s="146" t="s">
        <v>14</v>
      </c>
      <c r="B26" s="14" t="s">
        <v>151</v>
      </c>
      <c r="C26" s="5" t="s">
        <v>141</v>
      </c>
      <c r="D26" s="9" t="s">
        <v>39</v>
      </c>
    </row>
    <row r="27" spans="1:4" ht="30" x14ac:dyDescent="0.25">
      <c r="A27" s="147"/>
      <c r="B27" s="5" t="s">
        <v>31</v>
      </c>
      <c r="C27" s="5" t="s">
        <v>37</v>
      </c>
      <c r="D27" s="9" t="s">
        <v>39</v>
      </c>
    </row>
    <row r="28" spans="1:4" ht="30" x14ac:dyDescent="0.25">
      <c r="A28" s="146" t="s">
        <v>15</v>
      </c>
      <c r="B28" s="14" t="s">
        <v>151</v>
      </c>
      <c r="C28" s="5" t="s">
        <v>38</v>
      </c>
      <c r="D28" s="9" t="s">
        <v>39</v>
      </c>
    </row>
    <row r="29" spans="1:4" ht="30" x14ac:dyDescent="0.25">
      <c r="A29" s="147"/>
      <c r="B29" s="5" t="s">
        <v>31</v>
      </c>
      <c r="C29" s="5" t="s">
        <v>37</v>
      </c>
      <c r="D29" s="9" t="s">
        <v>39</v>
      </c>
    </row>
    <row r="30" spans="1:4" ht="30" x14ac:dyDescent="0.25">
      <c r="A30" s="146" t="s">
        <v>16</v>
      </c>
      <c r="B30" s="14" t="s">
        <v>151</v>
      </c>
      <c r="C30" s="5" t="s">
        <v>40</v>
      </c>
      <c r="D30" s="9" t="s">
        <v>39</v>
      </c>
    </row>
    <row r="31" spans="1:4" x14ac:dyDescent="0.25">
      <c r="A31" s="147"/>
      <c r="B31" s="5"/>
      <c r="C31" s="5"/>
      <c r="D31" s="9"/>
    </row>
    <row r="32" spans="1:4" ht="30" x14ac:dyDescent="0.25">
      <c r="A32" s="10"/>
      <c r="B32" s="5" t="s">
        <v>31</v>
      </c>
      <c r="C32" s="5" t="s">
        <v>37</v>
      </c>
      <c r="D32" s="9" t="s">
        <v>39</v>
      </c>
    </row>
    <row r="33" spans="1:4" ht="105" x14ac:dyDescent="0.25">
      <c r="A33" s="146" t="s">
        <v>17</v>
      </c>
      <c r="B33" s="14" t="s">
        <v>151</v>
      </c>
      <c r="C33" s="5" t="s">
        <v>33</v>
      </c>
      <c r="D33" s="8" t="s">
        <v>125</v>
      </c>
    </row>
    <row r="34" spans="1:4" ht="60.75" thickBot="1" x14ac:dyDescent="0.3">
      <c r="A34" s="148"/>
      <c r="B34" s="11" t="s">
        <v>31</v>
      </c>
      <c r="C34" s="11" t="s">
        <v>126</v>
      </c>
      <c r="D34" s="82" t="s">
        <v>127</v>
      </c>
    </row>
    <row r="35" spans="1:4" x14ac:dyDescent="0.25">
      <c r="A35" t="s">
        <v>150</v>
      </c>
    </row>
  </sheetData>
  <mergeCells count="6">
    <mergeCell ref="A22:A23"/>
    <mergeCell ref="A24:A25"/>
    <mergeCell ref="A26:A27"/>
    <mergeCell ref="A33:A34"/>
    <mergeCell ref="A30:A31"/>
    <mergeCell ref="A28:A2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23"/>
  <sheetViews>
    <sheetView topLeftCell="B1" workbookViewId="0">
      <selection activeCell="B3" sqref="B3:I23"/>
    </sheetView>
  </sheetViews>
  <sheetFormatPr baseColWidth="10" defaultRowHeight="15" x14ac:dyDescent="0.25"/>
  <cols>
    <col min="2" max="2" width="14" customWidth="1"/>
    <col min="3" max="3" width="41.42578125" customWidth="1"/>
    <col min="5" max="5" width="13.5703125" customWidth="1"/>
    <col min="6" max="6" width="29.85546875" customWidth="1"/>
    <col min="8" max="8" width="12.28515625" customWidth="1"/>
    <col min="9" max="9" width="15.7109375" customWidth="1"/>
  </cols>
  <sheetData>
    <row r="3" spans="2:12" x14ac:dyDescent="0.25">
      <c r="B3" s="1" t="s">
        <v>49</v>
      </c>
      <c r="J3" t="s">
        <v>56</v>
      </c>
    </row>
    <row r="4" spans="2:12" ht="15.75" thickBot="1" x14ac:dyDescent="0.3">
      <c r="B4" s="1" t="s">
        <v>152</v>
      </c>
      <c r="J4">
        <v>20</v>
      </c>
      <c r="K4">
        <v>2</v>
      </c>
      <c r="L4">
        <f>J4-K4</f>
        <v>18</v>
      </c>
    </row>
    <row r="5" spans="2:12" ht="92.25" customHeight="1" thickBot="1" x14ac:dyDescent="0.3">
      <c r="B5" s="16" t="s">
        <v>43</v>
      </c>
      <c r="C5" s="17" t="s">
        <v>44</v>
      </c>
      <c r="D5" s="18" t="s">
        <v>45</v>
      </c>
      <c r="E5" s="17" t="s">
        <v>142</v>
      </c>
      <c r="F5" s="18" t="s">
        <v>46</v>
      </c>
      <c r="G5" s="17" t="s">
        <v>47</v>
      </c>
      <c r="H5" s="18" t="s">
        <v>143</v>
      </c>
      <c r="I5" s="17" t="s">
        <v>144</v>
      </c>
    </row>
    <row r="6" spans="2:12" ht="30" x14ac:dyDescent="0.25">
      <c r="B6" s="149" t="s">
        <v>48</v>
      </c>
      <c r="C6" s="2" t="s">
        <v>12</v>
      </c>
      <c r="D6" s="83">
        <v>0.05</v>
      </c>
      <c r="E6" s="3">
        <f>D6*'Tabla 1'!F7</f>
        <v>5000</v>
      </c>
      <c r="F6" s="4" t="s">
        <v>51</v>
      </c>
      <c r="G6" s="2"/>
      <c r="H6" s="3">
        <v>100000</v>
      </c>
      <c r="I6" s="26">
        <v>0</v>
      </c>
    </row>
    <row r="7" spans="2:12" ht="60" x14ac:dyDescent="0.25">
      <c r="B7" s="150"/>
      <c r="C7" s="2" t="s">
        <v>13</v>
      </c>
      <c r="D7" s="83">
        <v>0.03</v>
      </c>
      <c r="E7" s="3">
        <f>D7*'Tabla 1'!F8</f>
        <v>180000</v>
      </c>
      <c r="F7" s="4" t="s">
        <v>128</v>
      </c>
      <c r="G7" s="2"/>
      <c r="H7" s="3">
        <v>600000</v>
      </c>
      <c r="I7" s="26">
        <v>50000</v>
      </c>
    </row>
    <row r="8" spans="2:12" ht="30" x14ac:dyDescent="0.25">
      <c r="B8" s="150"/>
      <c r="C8" s="2" t="s">
        <v>14</v>
      </c>
      <c r="D8" s="83">
        <v>0.01</v>
      </c>
      <c r="E8" s="3">
        <f>D8*'Tabla 1'!F9</f>
        <v>600</v>
      </c>
      <c r="F8" s="4" t="s">
        <v>53</v>
      </c>
      <c r="G8" s="2"/>
      <c r="H8" s="3">
        <v>25000</v>
      </c>
      <c r="I8" s="26">
        <v>0</v>
      </c>
    </row>
    <row r="9" spans="2:12" ht="30" x14ac:dyDescent="0.25">
      <c r="B9" s="150"/>
      <c r="C9" s="2" t="s">
        <v>15</v>
      </c>
      <c r="D9" s="83">
        <v>0.01</v>
      </c>
      <c r="E9" s="3">
        <f>D9*'Tabla 1'!F10</f>
        <v>1200</v>
      </c>
      <c r="F9" s="4" t="s">
        <v>53</v>
      </c>
      <c r="G9" s="2"/>
      <c r="H9" s="3">
        <v>25000</v>
      </c>
      <c r="I9" s="26">
        <v>0</v>
      </c>
    </row>
    <row r="10" spans="2:12" ht="30" x14ac:dyDescent="0.25">
      <c r="B10" s="150"/>
      <c r="C10" s="2" t="s">
        <v>16</v>
      </c>
      <c r="D10" s="83">
        <v>0.05</v>
      </c>
      <c r="E10" s="3">
        <f>D10*'Tabla 1'!F11</f>
        <v>25000</v>
      </c>
      <c r="F10" s="4" t="s">
        <v>53</v>
      </c>
      <c r="G10" s="2"/>
      <c r="H10" s="3">
        <v>80000</v>
      </c>
      <c r="I10" s="26">
        <v>0</v>
      </c>
    </row>
    <row r="11" spans="2:12" ht="45" x14ac:dyDescent="0.25">
      <c r="B11" s="150"/>
      <c r="C11" s="2" t="s">
        <v>17</v>
      </c>
      <c r="D11" s="83">
        <v>0.01</v>
      </c>
      <c r="E11" s="3">
        <f>D11*'Tabla 1'!F12</f>
        <v>10000</v>
      </c>
      <c r="F11" s="4" t="s">
        <v>52</v>
      </c>
      <c r="G11" s="2"/>
      <c r="H11" s="3">
        <v>25000</v>
      </c>
      <c r="I11" s="26">
        <v>3000</v>
      </c>
    </row>
    <row r="12" spans="2:12" ht="30" customHeight="1" thickBot="1" x14ac:dyDescent="0.3">
      <c r="B12" s="151"/>
      <c r="C12" s="36" t="s">
        <v>54</v>
      </c>
      <c r="D12" s="84"/>
      <c r="E12" s="38">
        <f>SUM(E6:E11)</f>
        <v>221800</v>
      </c>
      <c r="F12" s="37"/>
      <c r="G12" s="37"/>
      <c r="H12" s="38">
        <f>SUM(H6:H11)</f>
        <v>855000</v>
      </c>
      <c r="I12" s="39">
        <f>SUM(I6:I11)</f>
        <v>53000</v>
      </c>
    </row>
    <row r="13" spans="2:12" ht="15.75" thickBot="1" x14ac:dyDescent="0.3">
      <c r="B13" s="27"/>
      <c r="C13" s="32" t="s">
        <v>57</v>
      </c>
      <c r="D13" s="85"/>
      <c r="E13" s="34">
        <f>E12*L4</f>
        <v>3992400</v>
      </c>
      <c r="F13" s="33"/>
      <c r="G13" s="33"/>
      <c r="H13" s="34">
        <f>H12</f>
        <v>855000</v>
      </c>
      <c r="I13" s="35">
        <f>I12*L4</f>
        <v>954000</v>
      </c>
    </row>
    <row r="14" spans="2:12" x14ac:dyDescent="0.25">
      <c r="B14" s="149" t="s">
        <v>50</v>
      </c>
      <c r="C14" s="7" t="s">
        <v>12</v>
      </c>
      <c r="D14" s="86">
        <v>0.5</v>
      </c>
      <c r="E14" s="24">
        <f>D14*'Tabla 1'!F7</f>
        <v>50000</v>
      </c>
      <c r="F14" s="25"/>
      <c r="G14" s="7"/>
      <c r="H14" s="24"/>
      <c r="I14" s="28">
        <v>25000</v>
      </c>
    </row>
    <row r="15" spans="2:12" x14ac:dyDescent="0.25">
      <c r="B15" s="150"/>
      <c r="C15" s="2" t="s">
        <v>13</v>
      </c>
      <c r="D15" s="83">
        <v>0.3</v>
      </c>
      <c r="E15" s="3">
        <f>D15*'Tabla 1'!F8</f>
        <v>1800000</v>
      </c>
      <c r="F15" s="4"/>
      <c r="G15" s="2"/>
      <c r="H15" s="3"/>
      <c r="I15" s="26">
        <v>100000</v>
      </c>
    </row>
    <row r="16" spans="2:12" x14ac:dyDescent="0.25">
      <c r="B16" s="150"/>
      <c r="C16" s="2" t="s">
        <v>14</v>
      </c>
      <c r="D16" s="83">
        <v>0.25</v>
      </c>
      <c r="E16" s="3">
        <f>D16*'Tabla 1'!F9</f>
        <v>15000</v>
      </c>
      <c r="F16" s="4"/>
      <c r="G16" s="2"/>
      <c r="H16" s="3"/>
      <c r="I16" s="26"/>
    </row>
    <row r="17" spans="2:9" x14ac:dyDescent="0.25">
      <c r="B17" s="150"/>
      <c r="C17" s="2" t="s">
        <v>15</v>
      </c>
      <c r="D17" s="83">
        <v>1</v>
      </c>
      <c r="E17" s="3">
        <f>D17*'Tabla 1'!F10</f>
        <v>120000</v>
      </c>
      <c r="F17" s="4"/>
      <c r="G17" s="2"/>
      <c r="H17" s="3"/>
      <c r="I17" s="26"/>
    </row>
    <row r="18" spans="2:9" x14ac:dyDescent="0.25">
      <c r="B18" s="150"/>
      <c r="C18" s="2" t="s">
        <v>16</v>
      </c>
      <c r="D18" s="83">
        <v>0.2</v>
      </c>
      <c r="E18" s="3">
        <f>D18*'Tabla 1'!F11</f>
        <v>100000</v>
      </c>
      <c r="F18" s="4"/>
      <c r="G18" s="2"/>
      <c r="H18" s="3"/>
      <c r="I18" s="26"/>
    </row>
    <row r="19" spans="2:9" x14ac:dyDescent="0.25">
      <c r="B19" s="150"/>
      <c r="C19" s="2" t="s">
        <v>17</v>
      </c>
      <c r="D19" s="83">
        <v>0.25</v>
      </c>
      <c r="E19" s="3">
        <f>D19*'Tabla 1'!F12</f>
        <v>250000</v>
      </c>
      <c r="F19" s="4"/>
      <c r="G19" s="2"/>
      <c r="H19" s="3"/>
      <c r="I19" s="26">
        <v>6000</v>
      </c>
    </row>
    <row r="20" spans="2:9" x14ac:dyDescent="0.25">
      <c r="B20" s="151"/>
      <c r="C20" s="40" t="s">
        <v>55</v>
      </c>
      <c r="D20" s="41"/>
      <c r="E20" s="42">
        <f>SUM(E14:E19)</f>
        <v>2335000</v>
      </c>
      <c r="F20" s="43"/>
      <c r="G20" s="43"/>
      <c r="H20" s="42">
        <f>SUM(H14:H19)</f>
        <v>0</v>
      </c>
      <c r="I20" s="44">
        <f>SUM(I14:I19)</f>
        <v>131000</v>
      </c>
    </row>
    <row r="21" spans="2:9" ht="15.75" thickBot="1" x14ac:dyDescent="0.3">
      <c r="B21" s="29"/>
      <c r="C21" s="45" t="s">
        <v>58</v>
      </c>
      <c r="D21" s="46"/>
      <c r="E21" s="47">
        <f>E20*2</f>
        <v>4670000</v>
      </c>
      <c r="F21" s="46"/>
      <c r="G21" s="46"/>
      <c r="H21" s="46"/>
      <c r="I21" s="48">
        <f>I20*2</f>
        <v>262000</v>
      </c>
    </row>
    <row r="22" spans="2:9" ht="15.75" thickBot="1" x14ac:dyDescent="0.3">
      <c r="B22" s="30"/>
      <c r="C22" s="49" t="s">
        <v>59</v>
      </c>
      <c r="D22" s="50"/>
      <c r="E22" s="51">
        <f>E21+E13</f>
        <v>8662400</v>
      </c>
      <c r="F22" s="50"/>
      <c r="G22" s="50"/>
      <c r="H22" s="51">
        <f>H13</f>
        <v>855000</v>
      </c>
      <c r="I22" s="52">
        <f>I21+I13</f>
        <v>1216000</v>
      </c>
    </row>
    <row r="23" spans="2:9" x14ac:dyDescent="0.25">
      <c r="C23" t="s">
        <v>145</v>
      </c>
    </row>
  </sheetData>
  <mergeCells count="2">
    <mergeCell ref="B6:B12"/>
    <mergeCell ref="B14:B2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25"/>
  <sheetViews>
    <sheetView workbookViewId="0">
      <selection activeCell="B3" sqref="B3:C12"/>
    </sheetView>
  </sheetViews>
  <sheetFormatPr baseColWidth="10" defaultRowHeight="15" x14ac:dyDescent="0.25"/>
  <cols>
    <col min="2" max="2" width="70.28515625" customWidth="1"/>
    <col min="3" max="3" width="14.42578125" customWidth="1"/>
  </cols>
  <sheetData>
    <row r="3" spans="2:4" x14ac:dyDescent="0.25">
      <c r="B3" s="1" t="s">
        <v>146</v>
      </c>
      <c r="C3" s="1"/>
      <c r="D3" s="1"/>
    </row>
    <row r="4" spans="2:4" ht="15.75" thickBot="1" x14ac:dyDescent="0.3"/>
    <row r="5" spans="2:4" ht="15.75" thickBot="1" x14ac:dyDescent="0.3">
      <c r="B5" s="68" t="s">
        <v>60</v>
      </c>
      <c r="C5" s="69" t="s">
        <v>65</v>
      </c>
    </row>
    <row r="6" spans="2:4" x14ac:dyDescent="0.25">
      <c r="B6" s="87" t="s">
        <v>62</v>
      </c>
      <c r="C6" s="95">
        <f>'Tabla 4'!E22</f>
        <v>8662400</v>
      </c>
    </row>
    <row r="7" spans="2:4" x14ac:dyDescent="0.25">
      <c r="B7" s="10" t="s">
        <v>67</v>
      </c>
      <c r="C7" s="96" t="s">
        <v>68</v>
      </c>
    </row>
    <row r="8" spans="2:4" x14ac:dyDescent="0.25">
      <c r="B8" s="88" t="s">
        <v>63</v>
      </c>
      <c r="C8" s="97">
        <f>'Tabla 4'!I22</f>
        <v>1216000</v>
      </c>
    </row>
    <row r="9" spans="2:4" x14ac:dyDescent="0.25">
      <c r="B9" s="10" t="s">
        <v>64</v>
      </c>
      <c r="C9" s="96" t="s">
        <v>69</v>
      </c>
    </row>
    <row r="10" spans="2:4" x14ac:dyDescent="0.25">
      <c r="B10" s="88" t="s">
        <v>147</v>
      </c>
      <c r="C10" s="97">
        <f>C6-C8</f>
        <v>7446400</v>
      </c>
    </row>
    <row r="11" spans="2:4" x14ac:dyDescent="0.25">
      <c r="B11" s="88" t="s">
        <v>66</v>
      </c>
      <c r="C11" s="97">
        <f>'Tabla 4'!H22</f>
        <v>855000</v>
      </c>
    </row>
    <row r="12" spans="2:4" ht="15.75" thickBot="1" x14ac:dyDescent="0.3">
      <c r="B12" s="92" t="s">
        <v>70</v>
      </c>
      <c r="C12" s="94">
        <f>C10/C11</f>
        <v>8.7092397660818719</v>
      </c>
    </row>
    <row r="13" spans="2:4" ht="15.75" thickBot="1" x14ac:dyDescent="0.3">
      <c r="B13" s="90" t="s">
        <v>71</v>
      </c>
      <c r="C13" s="91" t="str">
        <f>IF(C12&lt;=4,"No Factible","Factible")</f>
        <v>Factible</v>
      </c>
    </row>
    <row r="18" spans="2:3" x14ac:dyDescent="0.25">
      <c r="B18" s="1" t="s">
        <v>77</v>
      </c>
    </row>
    <row r="19" spans="2:3" ht="15.75" thickBot="1" x14ac:dyDescent="0.3"/>
    <row r="20" spans="2:3" ht="15.75" thickBot="1" x14ac:dyDescent="0.3">
      <c r="B20" s="68" t="s">
        <v>72</v>
      </c>
      <c r="C20" s="69" t="s">
        <v>65</v>
      </c>
    </row>
    <row r="21" spans="2:3" x14ac:dyDescent="0.25">
      <c r="B21" s="87" t="s">
        <v>66</v>
      </c>
      <c r="C21" s="95">
        <f>C11</f>
        <v>855000</v>
      </c>
    </row>
    <row r="22" spans="2:3" x14ac:dyDescent="0.25">
      <c r="B22" s="10" t="s">
        <v>73</v>
      </c>
      <c r="C22" s="98" t="s">
        <v>74</v>
      </c>
    </row>
    <row r="23" spans="2:3" x14ac:dyDescent="0.25">
      <c r="B23" s="88" t="s">
        <v>75</v>
      </c>
      <c r="C23" s="97">
        <f>'Tabla 1'!F14</f>
        <v>7880000</v>
      </c>
    </row>
    <row r="24" spans="2:3" ht="15.75" thickBot="1" x14ac:dyDescent="0.3">
      <c r="B24" s="89" t="s">
        <v>76</v>
      </c>
      <c r="C24" s="99">
        <f>C21/C23</f>
        <v>0.108502538071066</v>
      </c>
    </row>
    <row r="25" spans="2:3" ht="15.75" thickBot="1" x14ac:dyDescent="0.3">
      <c r="B25" s="93" t="s">
        <v>129</v>
      </c>
      <c r="C25" s="91" t="str">
        <f>IF(C24&lt;=15%,"Factible","Reconsiderar")</f>
        <v>Factible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27"/>
  <sheetViews>
    <sheetView topLeftCell="A4" workbookViewId="0">
      <selection activeCell="C31" sqref="C31"/>
    </sheetView>
  </sheetViews>
  <sheetFormatPr baseColWidth="10" defaultRowHeight="15" x14ac:dyDescent="0.25"/>
  <cols>
    <col min="2" max="2" width="40.140625" customWidth="1"/>
    <col min="3" max="3" width="29.85546875" customWidth="1"/>
    <col min="4" max="4" width="38.85546875" customWidth="1"/>
  </cols>
  <sheetData>
    <row r="4" spans="1:4" x14ac:dyDescent="0.25">
      <c r="A4" s="1" t="s">
        <v>78</v>
      </c>
    </row>
    <row r="6" spans="1:4" ht="15.75" thickBot="1" x14ac:dyDescent="0.3">
      <c r="B6" s="1" t="s">
        <v>101</v>
      </c>
    </row>
    <row r="7" spans="1:4" ht="15.75" thickBot="1" x14ac:dyDescent="0.3">
      <c r="A7" s="68" t="s">
        <v>61</v>
      </c>
      <c r="B7" s="69" t="s">
        <v>79</v>
      </c>
      <c r="C7" s="70" t="s">
        <v>80</v>
      </c>
      <c r="D7" s="69" t="s">
        <v>81</v>
      </c>
    </row>
    <row r="8" spans="1:4" ht="30" x14ac:dyDescent="0.25">
      <c r="A8" s="10">
        <v>1</v>
      </c>
      <c r="B8" s="2" t="s">
        <v>82</v>
      </c>
      <c r="C8" s="2" t="s">
        <v>83</v>
      </c>
      <c r="D8" s="53" t="s">
        <v>84</v>
      </c>
    </row>
    <row r="9" spans="1:4" x14ac:dyDescent="0.25">
      <c r="A9" s="10">
        <v>2</v>
      </c>
      <c r="B9" s="2" t="s">
        <v>85</v>
      </c>
      <c r="C9" s="2" t="s">
        <v>86</v>
      </c>
      <c r="D9" s="54" t="s">
        <v>87</v>
      </c>
    </row>
    <row r="10" spans="1:4" x14ac:dyDescent="0.25">
      <c r="A10" s="10">
        <v>3</v>
      </c>
      <c r="B10" s="2" t="s">
        <v>88</v>
      </c>
      <c r="C10" s="2" t="s">
        <v>83</v>
      </c>
      <c r="D10" s="54" t="s">
        <v>89</v>
      </c>
    </row>
    <row r="11" spans="1:4" x14ac:dyDescent="0.25">
      <c r="A11" s="10">
        <v>4</v>
      </c>
      <c r="B11" s="2" t="s">
        <v>90</v>
      </c>
      <c r="C11" s="2" t="s">
        <v>100</v>
      </c>
      <c r="D11" s="54" t="s">
        <v>92</v>
      </c>
    </row>
    <row r="12" spans="1:4" x14ac:dyDescent="0.25">
      <c r="A12" s="10">
        <v>5</v>
      </c>
      <c r="B12" s="2" t="s">
        <v>93</v>
      </c>
      <c r="C12" s="2" t="s">
        <v>83</v>
      </c>
      <c r="D12" s="54" t="s">
        <v>134</v>
      </c>
    </row>
    <row r="13" spans="1:4" x14ac:dyDescent="0.25">
      <c r="A13" s="10">
        <v>6</v>
      </c>
      <c r="B13" s="2" t="s">
        <v>95</v>
      </c>
      <c r="C13" s="2" t="s">
        <v>94</v>
      </c>
      <c r="D13" s="54" t="s">
        <v>135</v>
      </c>
    </row>
    <row r="14" spans="1:4" x14ac:dyDescent="0.25">
      <c r="A14" s="10">
        <v>7</v>
      </c>
      <c r="B14" s="2" t="s">
        <v>96</v>
      </c>
      <c r="C14" s="2" t="s">
        <v>91</v>
      </c>
      <c r="D14" s="54" t="s">
        <v>136</v>
      </c>
    </row>
    <row r="15" spans="1:4" x14ac:dyDescent="0.25">
      <c r="A15" s="10">
        <v>8</v>
      </c>
      <c r="B15" s="2" t="s">
        <v>97</v>
      </c>
      <c r="C15" s="2" t="s">
        <v>98</v>
      </c>
      <c r="D15" s="54" t="s">
        <v>92</v>
      </c>
    </row>
    <row r="16" spans="1:4" ht="15.75" thickBot="1" x14ac:dyDescent="0.3">
      <c r="A16" s="55">
        <v>9</v>
      </c>
      <c r="B16" s="12" t="s">
        <v>99</v>
      </c>
      <c r="C16" s="12" t="s">
        <v>94</v>
      </c>
      <c r="D16" s="13" t="s">
        <v>92</v>
      </c>
    </row>
    <row r="17" spans="1:4" x14ac:dyDescent="0.25">
      <c r="B17" s="56"/>
    </row>
    <row r="19" spans="1:4" ht="15.75" thickBot="1" x14ac:dyDescent="0.3">
      <c r="B19" s="1" t="s">
        <v>148</v>
      </c>
    </row>
    <row r="20" spans="1:4" ht="15.75" thickBot="1" x14ac:dyDescent="0.3">
      <c r="A20" s="68" t="s">
        <v>61</v>
      </c>
      <c r="B20" s="69" t="s">
        <v>79</v>
      </c>
      <c r="C20" s="70" t="s">
        <v>80</v>
      </c>
      <c r="D20" s="69" t="s">
        <v>81</v>
      </c>
    </row>
    <row r="21" spans="1:4" ht="30" x14ac:dyDescent="0.25">
      <c r="A21" s="31">
        <v>1</v>
      </c>
      <c r="B21" s="7" t="s">
        <v>102</v>
      </c>
      <c r="C21" s="7" t="s">
        <v>98</v>
      </c>
      <c r="D21" s="67" t="s">
        <v>103</v>
      </c>
    </row>
    <row r="22" spans="1:4" ht="60" customHeight="1" x14ac:dyDescent="0.25">
      <c r="A22" s="60">
        <v>2</v>
      </c>
      <c r="B22" s="57" t="s">
        <v>112</v>
      </c>
      <c r="C22" s="5" t="s">
        <v>106</v>
      </c>
      <c r="D22" s="59" t="s">
        <v>104</v>
      </c>
    </row>
    <row r="23" spans="1:4" ht="75" x14ac:dyDescent="0.25">
      <c r="A23" s="60">
        <v>3</v>
      </c>
      <c r="B23" s="57" t="s">
        <v>107</v>
      </c>
      <c r="C23" s="5" t="s">
        <v>105</v>
      </c>
      <c r="D23" s="59" t="s">
        <v>104</v>
      </c>
    </row>
    <row r="24" spans="1:4" ht="75" x14ac:dyDescent="0.25">
      <c r="A24" s="61">
        <v>4</v>
      </c>
      <c r="B24" s="57" t="s">
        <v>108</v>
      </c>
      <c r="C24" s="5" t="s">
        <v>109</v>
      </c>
      <c r="D24" s="59" t="s">
        <v>104</v>
      </c>
    </row>
    <row r="25" spans="1:4" ht="75" x14ac:dyDescent="0.25">
      <c r="A25" s="60">
        <v>5</v>
      </c>
      <c r="B25" s="57" t="s">
        <v>131</v>
      </c>
      <c r="C25" s="5" t="s">
        <v>110</v>
      </c>
      <c r="D25" s="59" t="s">
        <v>104</v>
      </c>
    </row>
    <row r="26" spans="1:4" ht="120" x14ac:dyDescent="0.25">
      <c r="A26" s="21">
        <v>6</v>
      </c>
      <c r="B26" s="58" t="s">
        <v>132</v>
      </c>
      <c r="C26" s="5" t="s">
        <v>113</v>
      </c>
      <c r="D26" s="59" t="s">
        <v>104</v>
      </c>
    </row>
    <row r="27" spans="1:4" ht="60.75" thickBot="1" x14ac:dyDescent="0.3">
      <c r="A27" s="62">
        <v>7</v>
      </c>
      <c r="B27" s="63" t="s">
        <v>133</v>
      </c>
      <c r="C27" s="64" t="s">
        <v>130</v>
      </c>
      <c r="D27" s="65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1"/>
  <sheetViews>
    <sheetView view="pageBreakPreview" zoomScale="60" zoomScaleNormal="100" workbookViewId="0">
      <selection activeCell="N30" sqref="N30"/>
    </sheetView>
  </sheetViews>
  <sheetFormatPr baseColWidth="10" defaultRowHeight="15" x14ac:dyDescent="0.25"/>
  <cols>
    <col min="2" max="2" width="17.85546875" customWidth="1"/>
    <col min="3" max="3" width="5" customWidth="1"/>
    <col min="4" max="4" width="5.140625" customWidth="1"/>
    <col min="5" max="5" width="24.5703125" customWidth="1"/>
    <col min="7" max="7" width="21.5703125" customWidth="1"/>
    <col min="8" max="9" width="5.7109375" customWidth="1"/>
    <col min="10" max="10" width="32.42578125" customWidth="1"/>
  </cols>
  <sheetData>
    <row r="2" spans="2:10" ht="15.75" thickBot="1" x14ac:dyDescent="0.3"/>
    <row r="3" spans="2:10" x14ac:dyDescent="0.25">
      <c r="B3" s="152" t="s">
        <v>165</v>
      </c>
      <c r="C3" s="153"/>
      <c r="D3" s="153"/>
      <c r="E3" s="153"/>
      <c r="F3" s="153"/>
      <c r="G3" s="153"/>
      <c r="H3" s="153"/>
      <c r="I3" s="153"/>
      <c r="J3" s="154"/>
    </row>
    <row r="4" spans="2:10" x14ac:dyDescent="0.25">
      <c r="B4" s="155" t="s">
        <v>164</v>
      </c>
      <c r="C4" s="156"/>
      <c r="D4" s="156"/>
      <c r="E4" s="156"/>
      <c r="F4" s="156"/>
      <c r="G4" s="156"/>
      <c r="H4" s="156"/>
      <c r="I4" s="156"/>
      <c r="J4" s="157"/>
    </row>
    <row r="5" spans="2:10" x14ac:dyDescent="0.25">
      <c r="B5" s="155" t="s">
        <v>166</v>
      </c>
      <c r="C5" s="156"/>
      <c r="D5" s="156"/>
      <c r="E5" s="156"/>
      <c r="F5" s="156"/>
      <c r="G5" s="156"/>
      <c r="H5" s="156"/>
      <c r="I5" s="156"/>
      <c r="J5" s="157"/>
    </row>
    <row r="6" spans="2:10" ht="15.75" thickBot="1" x14ac:dyDescent="0.3">
      <c r="B6" s="158" t="s">
        <v>167</v>
      </c>
      <c r="C6" s="159"/>
      <c r="D6" s="159"/>
      <c r="E6" s="159"/>
      <c r="F6" s="159"/>
      <c r="G6" s="159"/>
      <c r="H6" s="159"/>
      <c r="I6" s="159"/>
      <c r="J6" s="160"/>
    </row>
    <row r="10" spans="2:10" x14ac:dyDescent="0.25">
      <c r="B10" s="1" t="s">
        <v>153</v>
      </c>
    </row>
    <row r="12" spans="2:10" x14ac:dyDescent="0.25">
      <c r="B12" t="s">
        <v>216</v>
      </c>
      <c r="G12" t="s">
        <v>163</v>
      </c>
    </row>
    <row r="13" spans="2:10" x14ac:dyDescent="0.25">
      <c r="B13" t="s">
        <v>154</v>
      </c>
      <c r="G13" t="s">
        <v>243</v>
      </c>
    </row>
    <row r="14" spans="2:10" ht="15.75" thickBot="1" x14ac:dyDescent="0.3"/>
    <row r="15" spans="2:10" ht="15.75" thickBot="1" x14ac:dyDescent="0.3">
      <c r="B15" s="101" t="s">
        <v>159</v>
      </c>
      <c r="C15" s="102" t="s">
        <v>160</v>
      </c>
      <c r="D15" s="103" t="s">
        <v>161</v>
      </c>
      <c r="E15" s="102" t="s">
        <v>162</v>
      </c>
      <c r="G15" s="101" t="s">
        <v>159</v>
      </c>
      <c r="H15" s="102" t="s">
        <v>160</v>
      </c>
      <c r="I15" s="103" t="s">
        <v>161</v>
      </c>
      <c r="J15" s="102" t="s">
        <v>162</v>
      </c>
    </row>
    <row r="16" spans="2:10" x14ac:dyDescent="0.25">
      <c r="B16" s="66" t="s">
        <v>155</v>
      </c>
      <c r="C16" s="7"/>
      <c r="D16" s="7"/>
      <c r="E16" s="100"/>
      <c r="G16" s="66" t="s">
        <v>155</v>
      </c>
      <c r="H16" s="7"/>
      <c r="I16" s="7"/>
      <c r="J16" s="100"/>
    </row>
    <row r="17" spans="2:10" x14ac:dyDescent="0.25">
      <c r="B17" s="10" t="s">
        <v>156</v>
      </c>
      <c r="C17" s="2"/>
      <c r="D17" s="2"/>
      <c r="E17" s="54"/>
      <c r="G17" s="10" t="s">
        <v>156</v>
      </c>
      <c r="H17" s="2"/>
      <c r="I17" s="2"/>
      <c r="J17" s="54"/>
    </row>
    <row r="18" spans="2:10" x14ac:dyDescent="0.25">
      <c r="B18" s="10" t="s">
        <v>157</v>
      </c>
      <c r="C18" s="2"/>
      <c r="D18" s="2"/>
      <c r="E18" s="54"/>
      <c r="G18" s="10" t="s">
        <v>157</v>
      </c>
      <c r="H18" s="2"/>
      <c r="I18" s="2"/>
      <c r="J18" s="54"/>
    </row>
    <row r="19" spans="2:10" x14ac:dyDescent="0.25">
      <c r="B19" s="10" t="s">
        <v>158</v>
      </c>
      <c r="C19" s="2"/>
      <c r="D19" s="2"/>
      <c r="E19" s="54"/>
      <c r="G19" s="10" t="s">
        <v>158</v>
      </c>
      <c r="H19" s="2"/>
      <c r="I19" s="2"/>
      <c r="J19" s="54"/>
    </row>
    <row r="20" spans="2:10" x14ac:dyDescent="0.25">
      <c r="B20" s="10" t="s">
        <v>244</v>
      </c>
      <c r="C20" s="2"/>
      <c r="D20" s="2"/>
      <c r="E20" s="54"/>
      <c r="G20" s="10" t="s">
        <v>244</v>
      </c>
      <c r="H20" s="2"/>
      <c r="I20" s="2"/>
      <c r="J20" s="54"/>
    </row>
    <row r="21" spans="2:10" ht="15.75" thickBot="1" x14ac:dyDescent="0.3">
      <c r="B21" s="108" t="s">
        <v>189</v>
      </c>
      <c r="C21" s="109"/>
      <c r="D21" s="109"/>
      <c r="E21" s="110"/>
      <c r="G21" s="108" t="s">
        <v>189</v>
      </c>
      <c r="H21" s="109"/>
      <c r="I21" s="109"/>
      <c r="J21" s="110"/>
    </row>
  </sheetData>
  <mergeCells count="4">
    <mergeCell ref="B3:J3"/>
    <mergeCell ref="B4:J4"/>
    <mergeCell ref="B5:J5"/>
    <mergeCell ref="B6:J6"/>
  </mergeCells>
  <pageMargins left="0.70866141732283472" right="0.70866141732283472" top="0.74803149606299213" bottom="0.74803149606299213" header="0.31496062992125984" footer="0.31496062992125984"/>
  <pageSetup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M21"/>
  <sheetViews>
    <sheetView tabSelected="1" topLeftCell="B1" zoomScaleNormal="100" workbookViewId="0">
      <selection activeCell="O8" sqref="O8"/>
    </sheetView>
  </sheetViews>
  <sheetFormatPr baseColWidth="10" defaultRowHeight="15" x14ac:dyDescent="0.25"/>
  <cols>
    <col min="2" max="2" width="14.7109375" customWidth="1"/>
    <col min="3" max="3" width="16.5703125" customWidth="1"/>
    <col min="4" max="4" width="7.42578125" customWidth="1"/>
    <col min="5" max="5" width="7.5703125" customWidth="1"/>
    <col min="6" max="6" width="11" customWidth="1"/>
    <col min="7" max="7" width="20.85546875" customWidth="1"/>
    <col min="8" max="8" width="19.140625" customWidth="1"/>
    <col min="9" max="9" width="19.5703125" customWidth="1"/>
    <col min="10" max="10" width="6.42578125" customWidth="1"/>
    <col min="11" max="11" width="6.7109375" customWidth="1"/>
    <col min="12" max="12" width="14.7109375" customWidth="1"/>
    <col min="13" max="13" width="16.42578125" customWidth="1"/>
  </cols>
  <sheetData>
    <row r="6" spans="2:13" ht="40.5" customHeight="1" x14ac:dyDescent="0.25"/>
    <row r="7" spans="2:13" ht="64.5" customHeight="1" x14ac:dyDescent="0.25">
      <c r="B7" s="141" t="s">
        <v>176</v>
      </c>
      <c r="C7" s="141" t="s">
        <v>168</v>
      </c>
      <c r="D7" s="168" t="s">
        <v>169</v>
      </c>
      <c r="E7" s="168"/>
      <c r="F7" s="142" t="s">
        <v>170</v>
      </c>
      <c r="G7" s="142" t="s">
        <v>171</v>
      </c>
      <c r="H7" s="142" t="s">
        <v>172</v>
      </c>
      <c r="I7" s="142" t="s">
        <v>173</v>
      </c>
      <c r="J7" s="168" t="s">
        <v>174</v>
      </c>
      <c r="K7" s="168"/>
      <c r="L7" s="142" t="s">
        <v>175</v>
      </c>
      <c r="M7" s="104"/>
    </row>
    <row r="8" spans="2:13" ht="24" customHeight="1" x14ac:dyDescent="0.25">
      <c r="B8" s="120"/>
      <c r="C8" s="120"/>
      <c r="D8" s="121"/>
      <c r="E8" s="122"/>
      <c r="F8" s="123"/>
      <c r="G8" s="123"/>
      <c r="H8" s="123"/>
      <c r="I8" s="123"/>
      <c r="J8" s="124"/>
      <c r="K8" s="125"/>
      <c r="L8" s="126"/>
    </row>
    <row r="9" spans="2:13" ht="15.75" thickBot="1" x14ac:dyDescent="0.3"/>
    <row r="10" spans="2:13" ht="15.75" thickBot="1" x14ac:dyDescent="0.3">
      <c r="B10" s="169" t="s">
        <v>181</v>
      </c>
      <c r="C10" s="174"/>
      <c r="D10" s="102" t="s">
        <v>182</v>
      </c>
      <c r="E10" s="103" t="s">
        <v>183</v>
      </c>
      <c r="F10" s="169" t="s">
        <v>184</v>
      </c>
      <c r="G10" s="170"/>
      <c r="H10" s="169" t="s">
        <v>181</v>
      </c>
      <c r="I10" s="174"/>
      <c r="J10" s="102" t="s">
        <v>182</v>
      </c>
      <c r="K10" s="103" t="s">
        <v>183</v>
      </c>
      <c r="L10" s="169" t="s">
        <v>184</v>
      </c>
      <c r="M10" s="170"/>
    </row>
    <row r="11" spans="2:13" x14ac:dyDescent="0.25">
      <c r="B11" s="171" t="s">
        <v>177</v>
      </c>
      <c r="C11" s="172"/>
      <c r="D11" s="7"/>
      <c r="E11" s="7"/>
      <c r="F11" s="172"/>
      <c r="G11" s="173"/>
      <c r="H11" s="171" t="s">
        <v>177</v>
      </c>
      <c r="I11" s="172"/>
      <c r="J11" s="7"/>
      <c r="K11" s="7"/>
      <c r="L11" s="172"/>
      <c r="M11" s="173"/>
    </row>
    <row r="12" spans="2:13" x14ac:dyDescent="0.25">
      <c r="B12" s="162" t="s">
        <v>178</v>
      </c>
      <c r="C12" s="163"/>
      <c r="D12" s="2"/>
      <c r="E12" s="2"/>
      <c r="F12" s="163"/>
      <c r="G12" s="166"/>
      <c r="H12" s="162" t="s">
        <v>178</v>
      </c>
      <c r="I12" s="163"/>
      <c r="J12" s="2"/>
      <c r="K12" s="2"/>
      <c r="L12" s="163"/>
      <c r="M12" s="166"/>
    </row>
    <row r="13" spans="2:13" x14ac:dyDescent="0.25">
      <c r="B13" s="162" t="s">
        <v>179</v>
      </c>
      <c r="C13" s="163"/>
      <c r="D13" s="2"/>
      <c r="E13" s="2"/>
      <c r="F13" s="163"/>
      <c r="G13" s="166"/>
      <c r="H13" s="162" t="s">
        <v>179</v>
      </c>
      <c r="I13" s="163"/>
      <c r="J13" s="2"/>
      <c r="K13" s="2"/>
      <c r="L13" s="163"/>
      <c r="M13" s="166"/>
    </row>
    <row r="14" spans="2:13" x14ac:dyDescent="0.25">
      <c r="B14" s="162" t="s">
        <v>217</v>
      </c>
      <c r="C14" s="163"/>
      <c r="D14" s="2"/>
      <c r="E14" s="2"/>
      <c r="F14" s="163"/>
      <c r="G14" s="166"/>
      <c r="H14" s="162" t="s">
        <v>217</v>
      </c>
      <c r="I14" s="163"/>
      <c r="J14" s="2"/>
      <c r="K14" s="2"/>
      <c r="L14" s="163"/>
      <c r="M14" s="166"/>
    </row>
    <row r="15" spans="2:13" ht="15.75" thickBot="1" x14ac:dyDescent="0.3">
      <c r="B15" s="164" t="s">
        <v>180</v>
      </c>
      <c r="C15" s="165"/>
      <c r="D15" s="12"/>
      <c r="E15" s="12"/>
      <c r="F15" s="165"/>
      <c r="G15" s="167"/>
      <c r="H15" s="164" t="s">
        <v>180</v>
      </c>
      <c r="I15" s="165"/>
      <c r="J15" s="12"/>
      <c r="K15" s="12"/>
      <c r="L15" s="165"/>
      <c r="M15" s="167"/>
    </row>
    <row r="18" spans="2:11" x14ac:dyDescent="0.25">
      <c r="B18" s="161" t="s">
        <v>186</v>
      </c>
      <c r="C18" s="161"/>
      <c r="D18" s="161"/>
      <c r="E18" s="161"/>
      <c r="F18" s="161"/>
      <c r="G18" s="161"/>
      <c r="H18" s="161"/>
      <c r="I18" s="161"/>
      <c r="J18" s="105" t="s">
        <v>182</v>
      </c>
      <c r="K18" s="105" t="s">
        <v>183</v>
      </c>
    </row>
    <row r="19" spans="2:11" x14ac:dyDescent="0.25">
      <c r="B19" t="s">
        <v>185</v>
      </c>
      <c r="J19" s="107"/>
      <c r="K19" s="107"/>
    </row>
    <row r="20" spans="2:11" x14ac:dyDescent="0.25">
      <c r="B20" t="s">
        <v>188</v>
      </c>
      <c r="J20" s="105" t="s">
        <v>182</v>
      </c>
      <c r="K20" s="105" t="s">
        <v>183</v>
      </c>
    </row>
    <row r="21" spans="2:11" x14ac:dyDescent="0.25">
      <c r="B21" t="s">
        <v>187</v>
      </c>
      <c r="J21" s="107"/>
      <c r="K21" s="107"/>
    </row>
  </sheetData>
  <mergeCells count="27">
    <mergeCell ref="B10:C10"/>
    <mergeCell ref="B11:C11"/>
    <mergeCell ref="B12:C12"/>
    <mergeCell ref="H10:I10"/>
    <mergeCell ref="F10:G10"/>
    <mergeCell ref="F11:G11"/>
    <mergeCell ref="F12:G12"/>
    <mergeCell ref="L13:M13"/>
    <mergeCell ref="H15:I15"/>
    <mergeCell ref="L15:M15"/>
    <mergeCell ref="L14:M14"/>
    <mergeCell ref="D7:E7"/>
    <mergeCell ref="J7:K7"/>
    <mergeCell ref="L10:M10"/>
    <mergeCell ref="H11:I11"/>
    <mergeCell ref="L11:M11"/>
    <mergeCell ref="H12:I12"/>
    <mergeCell ref="L12:M12"/>
    <mergeCell ref="B18:I18"/>
    <mergeCell ref="B13:C13"/>
    <mergeCell ref="B15:C15"/>
    <mergeCell ref="B14:C14"/>
    <mergeCell ref="H14:I14"/>
    <mergeCell ref="F13:G13"/>
    <mergeCell ref="F15:G15"/>
    <mergeCell ref="F14:G14"/>
    <mergeCell ref="H13:I13"/>
  </mergeCell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8"/>
  <sheetViews>
    <sheetView zoomScaleNormal="100" workbookViewId="0">
      <selection activeCell="K14" sqref="K14"/>
    </sheetView>
  </sheetViews>
  <sheetFormatPr baseColWidth="10" defaultRowHeight="15" x14ac:dyDescent="0.25"/>
  <cols>
    <col min="2" max="2" width="16.85546875" customWidth="1"/>
    <col min="3" max="3" width="15.85546875" customWidth="1"/>
    <col min="4" max="4" width="13.7109375" customWidth="1"/>
    <col min="5" max="5" width="12.42578125" customWidth="1"/>
    <col min="6" max="6" width="12.5703125" customWidth="1"/>
    <col min="7" max="7" width="14" customWidth="1"/>
    <col min="8" max="8" width="13.42578125" customWidth="1"/>
    <col min="9" max="9" width="14.85546875" customWidth="1"/>
  </cols>
  <sheetData>
    <row r="2" spans="2:9" x14ac:dyDescent="0.25">
      <c r="B2" s="1" t="s">
        <v>202</v>
      </c>
      <c r="C2" s="1"/>
    </row>
    <row r="4" spans="2:9" ht="15.75" thickBot="1" x14ac:dyDescent="0.3"/>
    <row r="5" spans="2:9" x14ac:dyDescent="0.25">
      <c r="B5" s="111" t="s">
        <v>203</v>
      </c>
      <c r="C5" s="178" t="s">
        <v>219</v>
      </c>
      <c r="D5" s="178" t="s">
        <v>204</v>
      </c>
      <c r="E5" s="178" t="s">
        <v>206</v>
      </c>
      <c r="F5" s="178" t="s">
        <v>220</v>
      </c>
      <c r="G5" s="178" t="s">
        <v>245</v>
      </c>
      <c r="H5" s="178" t="s">
        <v>207</v>
      </c>
      <c r="I5" s="175" t="s">
        <v>208</v>
      </c>
    </row>
    <row r="6" spans="2:9" x14ac:dyDescent="0.25">
      <c r="B6" s="112" t="s">
        <v>190</v>
      </c>
      <c r="C6" s="179"/>
      <c r="D6" s="179"/>
      <c r="E6" s="179"/>
      <c r="F6" s="179"/>
      <c r="G6" s="179"/>
      <c r="H6" s="179"/>
      <c r="I6" s="176"/>
    </row>
    <row r="7" spans="2:9" x14ac:dyDescent="0.25">
      <c r="B7" s="112" t="s">
        <v>191</v>
      </c>
      <c r="C7" s="179"/>
      <c r="D7" s="179"/>
      <c r="E7" s="179"/>
      <c r="F7" s="179"/>
      <c r="G7" s="179"/>
      <c r="H7" s="179"/>
      <c r="I7" s="176"/>
    </row>
    <row r="8" spans="2:9" x14ac:dyDescent="0.25">
      <c r="B8" s="112" t="s">
        <v>192</v>
      </c>
      <c r="C8" s="179"/>
      <c r="D8" s="179"/>
      <c r="E8" s="179"/>
      <c r="F8" s="179"/>
      <c r="G8" s="179"/>
      <c r="H8" s="179"/>
      <c r="I8" s="176"/>
    </row>
    <row r="9" spans="2:9" x14ac:dyDescent="0.25">
      <c r="B9" s="112" t="s">
        <v>197</v>
      </c>
      <c r="C9" s="179"/>
      <c r="D9" s="179"/>
      <c r="E9" s="179"/>
      <c r="F9" s="179"/>
      <c r="G9" s="179"/>
      <c r="H9" s="179"/>
      <c r="I9" s="176"/>
    </row>
    <row r="10" spans="2:9" x14ac:dyDescent="0.25">
      <c r="B10" s="112" t="s">
        <v>193</v>
      </c>
      <c r="C10" s="179"/>
      <c r="D10" s="179"/>
      <c r="E10" s="179"/>
      <c r="F10" s="179"/>
      <c r="G10" s="179"/>
      <c r="H10" s="179"/>
      <c r="I10" s="176"/>
    </row>
    <row r="11" spans="2:9" ht="43.5" customHeight="1" x14ac:dyDescent="0.25">
      <c r="B11" s="113" t="s">
        <v>194</v>
      </c>
      <c r="C11" s="179"/>
      <c r="D11" s="179"/>
      <c r="E11" s="179"/>
      <c r="F11" s="179"/>
      <c r="G11" s="179" t="s">
        <v>205</v>
      </c>
      <c r="H11" s="179"/>
      <c r="I11" s="176"/>
    </row>
    <row r="12" spans="2:9" x14ac:dyDescent="0.25">
      <c r="B12" s="112" t="s">
        <v>218</v>
      </c>
      <c r="C12" s="179"/>
      <c r="D12" s="179"/>
      <c r="E12" s="179"/>
      <c r="F12" s="179"/>
      <c r="G12" s="179"/>
      <c r="H12" s="179"/>
      <c r="I12" s="176"/>
    </row>
    <row r="13" spans="2:9" x14ac:dyDescent="0.25">
      <c r="B13" s="112" t="s">
        <v>195</v>
      </c>
      <c r="C13" s="179"/>
      <c r="D13" s="179"/>
      <c r="E13" s="179"/>
      <c r="F13" s="179"/>
      <c r="G13" s="179"/>
      <c r="H13" s="179"/>
      <c r="I13" s="176"/>
    </row>
    <row r="14" spans="2:9" x14ac:dyDescent="0.25">
      <c r="B14" s="112" t="s">
        <v>196</v>
      </c>
      <c r="C14" s="179"/>
      <c r="D14" s="179"/>
      <c r="E14" s="179"/>
      <c r="F14" s="179"/>
      <c r="G14" s="179"/>
      <c r="H14" s="179"/>
      <c r="I14" s="176"/>
    </row>
    <row r="15" spans="2:9" x14ac:dyDescent="0.25">
      <c r="B15" s="112" t="s">
        <v>198</v>
      </c>
      <c r="C15" s="179"/>
      <c r="D15" s="179"/>
      <c r="E15" s="179"/>
      <c r="F15" s="179"/>
      <c r="G15" s="179"/>
      <c r="H15" s="179"/>
      <c r="I15" s="176"/>
    </row>
    <row r="16" spans="2:9" ht="24.75" x14ac:dyDescent="0.25">
      <c r="B16" s="113" t="s">
        <v>199</v>
      </c>
      <c r="C16" s="179"/>
      <c r="D16" s="179"/>
      <c r="E16" s="179"/>
      <c r="F16" s="179"/>
      <c r="G16" s="179"/>
      <c r="H16" s="179"/>
      <c r="I16" s="176"/>
    </row>
    <row r="17" spans="2:9" x14ac:dyDescent="0.25">
      <c r="B17" s="112" t="s">
        <v>200</v>
      </c>
      <c r="C17" s="179"/>
      <c r="D17" s="179"/>
      <c r="E17" s="179"/>
      <c r="F17" s="179"/>
      <c r="G17" s="179"/>
      <c r="H17" s="179"/>
      <c r="I17" s="176"/>
    </row>
    <row r="18" spans="2:9" ht="15.75" thickBot="1" x14ac:dyDescent="0.3">
      <c r="B18" s="114" t="s">
        <v>201</v>
      </c>
      <c r="C18" s="180"/>
      <c r="D18" s="180"/>
      <c r="E18" s="180"/>
      <c r="F18" s="180"/>
      <c r="G18" s="180"/>
      <c r="H18" s="180"/>
      <c r="I18" s="177"/>
    </row>
  </sheetData>
  <mergeCells count="7">
    <mergeCell ref="I5:I18"/>
    <mergeCell ref="C5:C18"/>
    <mergeCell ref="D5:D18"/>
    <mergeCell ref="E5:E18"/>
    <mergeCell ref="F5:F18"/>
    <mergeCell ref="G5:G18"/>
    <mergeCell ref="H5:H18"/>
  </mergeCells>
  <pageMargins left="0.70866141732283472" right="0.70866141732283472" top="0.74803149606299213" bottom="0.74803149606299213" header="0.31496062992125984" footer="0.31496062992125984"/>
  <pageSetup scale="9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17"/>
  <sheetViews>
    <sheetView view="pageBreakPreview" zoomScale="60" zoomScaleNormal="100" workbookViewId="0">
      <selection activeCell="E21" sqref="E21"/>
    </sheetView>
  </sheetViews>
  <sheetFormatPr baseColWidth="10" defaultRowHeight="15" x14ac:dyDescent="0.25"/>
  <cols>
    <col min="2" max="2" width="52.42578125" customWidth="1"/>
    <col min="5" max="5" width="13.85546875" customWidth="1"/>
    <col min="6" max="6" width="32.140625" customWidth="1"/>
  </cols>
  <sheetData>
    <row r="4" spans="2:6" x14ac:dyDescent="0.25">
      <c r="B4" s="1" t="s">
        <v>209</v>
      </c>
    </row>
    <row r="5" spans="2:6" ht="15.75" thickBot="1" x14ac:dyDescent="0.3"/>
    <row r="6" spans="2:6" ht="15.75" thickBot="1" x14ac:dyDescent="0.3">
      <c r="B6" s="115" t="s">
        <v>0</v>
      </c>
      <c r="C6" s="106" t="s">
        <v>2</v>
      </c>
      <c r="D6" s="106" t="s">
        <v>1</v>
      </c>
      <c r="E6" s="106" t="s">
        <v>210</v>
      </c>
      <c r="F6" s="116" t="s">
        <v>11</v>
      </c>
    </row>
    <row r="7" spans="2:6" x14ac:dyDescent="0.25">
      <c r="B7" s="66"/>
      <c r="C7" s="7"/>
      <c r="D7" s="7"/>
      <c r="E7" s="7"/>
      <c r="F7" s="100"/>
    </row>
    <row r="8" spans="2:6" x14ac:dyDescent="0.25">
      <c r="B8" s="10"/>
      <c r="C8" s="2"/>
      <c r="D8" s="2"/>
      <c r="E8" s="2"/>
      <c r="F8" s="54"/>
    </row>
    <row r="9" spans="2:6" x14ac:dyDescent="0.25">
      <c r="B9" s="10"/>
      <c r="C9" s="2"/>
      <c r="D9" s="2"/>
      <c r="E9" s="2"/>
      <c r="F9" s="54"/>
    </row>
    <row r="10" spans="2:6" x14ac:dyDescent="0.25">
      <c r="B10" s="10"/>
      <c r="C10" s="2"/>
      <c r="D10" s="2"/>
      <c r="E10" s="2"/>
      <c r="F10" s="54"/>
    </row>
    <row r="11" spans="2:6" x14ac:dyDescent="0.25">
      <c r="B11" s="10"/>
      <c r="C11" s="2"/>
      <c r="D11" s="2"/>
      <c r="E11" s="2"/>
      <c r="F11" s="54"/>
    </row>
    <row r="12" spans="2:6" x14ac:dyDescent="0.25">
      <c r="B12" s="10"/>
      <c r="C12" s="2"/>
      <c r="D12" s="2"/>
      <c r="E12" s="2"/>
      <c r="F12" s="54"/>
    </row>
    <row r="13" spans="2:6" x14ac:dyDescent="0.25">
      <c r="B13" s="10"/>
      <c r="C13" s="2"/>
      <c r="D13" s="2"/>
      <c r="E13" s="2"/>
      <c r="F13" s="54"/>
    </row>
    <row r="14" spans="2:6" x14ac:dyDescent="0.25">
      <c r="B14" s="10"/>
      <c r="C14" s="2"/>
      <c r="D14" s="2"/>
      <c r="E14" s="2"/>
      <c r="F14" s="54"/>
    </row>
    <row r="15" spans="2:6" x14ac:dyDescent="0.25">
      <c r="B15" s="10"/>
      <c r="C15" s="2"/>
      <c r="D15" s="2"/>
      <c r="E15" s="2"/>
      <c r="F15" s="54"/>
    </row>
    <row r="16" spans="2:6" x14ac:dyDescent="0.25">
      <c r="B16" s="10"/>
      <c r="C16" s="2"/>
      <c r="D16" s="2"/>
      <c r="E16" s="2"/>
      <c r="F16" s="54"/>
    </row>
    <row r="17" spans="2:6" ht="30.75" thickBot="1" x14ac:dyDescent="0.3">
      <c r="B17" s="117" t="s">
        <v>211</v>
      </c>
      <c r="C17" s="12"/>
      <c r="D17" s="12"/>
      <c r="E17" s="118">
        <f>SUM(E7:E16)</f>
        <v>0</v>
      </c>
      <c r="F17" s="13"/>
    </row>
  </sheetData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Tabla 1</vt:lpstr>
      <vt:lpstr>Tablas 2 y 3</vt:lpstr>
      <vt:lpstr>Tabla 4</vt:lpstr>
      <vt:lpstr>Analisis Costo- Beneficio</vt:lpstr>
      <vt:lpstr>Programa de Actividades</vt:lpstr>
      <vt:lpstr>Anexo 1</vt:lpstr>
      <vt:lpstr>Anexo 1 Continuación</vt:lpstr>
      <vt:lpstr>Escenario de Desasatres</vt:lpstr>
      <vt:lpstr>Anexo 3</vt:lpstr>
      <vt:lpstr>Anexo 4</vt:lpstr>
      <vt:lpstr>Anexo 5</vt:lpstr>
      <vt:lpstr>Hoja1</vt:lpstr>
      <vt:lpstr>'Anexo 1 Continuación'!Área_de_impresión</vt:lpstr>
      <vt:lpstr>'Anexo 3'!Área_de_impresión</vt:lpstr>
      <vt:lpstr>'Anexo 4'!Área_de_impresión</vt:lpstr>
      <vt:lpstr>'Anexo 5'!Área_de_impresión</vt:lpstr>
      <vt:lpstr>'Escenario de Desasatres'!Área_de_impresión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Jose urquiza Martinez</dc:creator>
  <cp:lastModifiedBy>Lourdes González</cp:lastModifiedBy>
  <cp:lastPrinted>2011-08-26T20:47:59Z</cp:lastPrinted>
  <dcterms:created xsi:type="dcterms:W3CDTF">2011-08-16T17:29:27Z</dcterms:created>
  <dcterms:modified xsi:type="dcterms:W3CDTF">2015-02-11T22:25:29Z</dcterms:modified>
</cp:coreProperties>
</file>