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funes\Downloads\"/>
    </mc:Choice>
  </mc:AlternateContent>
  <xr:revisionPtr revIDLastSave="0" documentId="8_{D72C0176-B9D6-4364-B8B7-B41F670A2961}" xr6:coauthVersionLast="47" xr6:coauthVersionMax="47" xr10:uidLastSave="{00000000-0000-0000-0000-000000000000}"/>
  <bookViews>
    <workbookView xWindow="-108" yWindow="-108" windowWidth="23256" windowHeight="12456" tabRatio="892" xr2:uid="{00000000-000D-0000-FFFF-FFFF00000000}"/>
  </bookViews>
  <sheets>
    <sheet name="CUENTA FINANCIERA 2026" sheetId="35" r:id="rId1"/>
    <sheet name="INGRESOS 2026" sheetId="36" r:id="rId2"/>
    <sheet name="CUENTA FINANCIERA 2025" sheetId="33" r:id="rId3"/>
    <sheet name="INGRESOS 2025" sheetId="34" r:id="rId4"/>
    <sheet name="CUENTA FINANCIERA 2024" sheetId="31" r:id="rId5"/>
    <sheet name="INGRESOS 2024" sheetId="32" r:id="rId6"/>
    <sheet name="CUENTA FINANCIERA 2023" sheetId="30" r:id="rId7"/>
    <sheet name="INGRESOS 2023" sheetId="29" r:id="rId8"/>
    <sheet name="CUENTA FINANCIERA 2022" sheetId="27" r:id="rId9"/>
    <sheet name="INGRESOS 2022" sheetId="28" r:id="rId10"/>
    <sheet name="CUENTA FINANCIERA 2021" sheetId="23" r:id="rId11"/>
    <sheet name="INGRESOS 2021" sheetId="24" r:id="rId12"/>
    <sheet name="CUENTA FINANCIERA 2020" sheetId="15" r:id="rId13"/>
    <sheet name="INGRESOS 2020" sheetId="16" r:id="rId14"/>
    <sheet name="CUENTA FINANCIERA 2019" sheetId="17" r:id="rId15"/>
    <sheet name="INGRESOS 2019" sheetId="18" r:id="rId16"/>
    <sheet name="CUENTA FINANCIERA 2018" sheetId="25" r:id="rId17"/>
    <sheet name="INGRESOS 2018" sheetId="26" r:id="rId18"/>
    <sheet name="CUENTA FINANCIERA 2017" sheetId="21" r:id="rId19"/>
    <sheet name="INGRESOS 2017" sheetId="22" r:id="rId20"/>
    <sheet name="CUENTA FINANCIERA 2016" sheetId="13" r:id="rId21"/>
    <sheet name="INGRESOS 2016" sheetId="14" r:id="rId22"/>
    <sheet name="CUENTA FINANCIERA 2015" sheetId="19" r:id="rId23"/>
    <sheet name="INGRESOS 2015" sheetId="20" r:id="rId24"/>
    <sheet name="CUENTA FINANCIERA 2014" sheetId="2" r:id="rId25"/>
    <sheet name="WEB_CuentaFinancieraAgosto" sheetId="5" state="hidden" r:id="rId26"/>
    <sheet name="WEB_CuentaFinancieraSeptiembre" sheetId="7" state="hidden" r:id="rId27"/>
    <sheet name="WEB_CuentaFinancieraOctubre" sheetId="9" state="hidden" r:id="rId28"/>
    <sheet name="WEB_CuentaFinancieraNoviembre" sheetId="11" state="hidden" r:id="rId29"/>
    <sheet name="INGRESOS 2014" sheetId="1" r:id="rId30"/>
    <sheet name="Hoja1" sheetId="4" state="hidden" r:id="rId31"/>
    <sheet name="WEB_IngresosAgosto" sheetId="6" state="hidden" r:id="rId32"/>
    <sheet name="WEB_IngresosSeptiembre" sheetId="8" state="hidden" r:id="rId33"/>
    <sheet name="WEB_IngresosOctubre" sheetId="10" state="hidden" r:id="rId34"/>
    <sheet name="WEB_IngresosNoviembre" sheetId="12" state="hidden" r:id="rId35"/>
  </sheets>
  <definedNames>
    <definedName name="_xlnm.Print_Area" localSheetId="24">'CUENTA FINANCIERA 2014'!$B$2:$N$49</definedName>
    <definedName name="_xlnm.Print_Area" localSheetId="22">'CUENTA FINANCIERA 2015'!$B$2:$N$50</definedName>
    <definedName name="_xlnm.Print_Area" localSheetId="20">'CUENTA FINANCIERA 2016'!$B$2:$N$50</definedName>
    <definedName name="_xlnm.Print_Area" localSheetId="18">'CUENTA FINANCIERA 2017'!$B$2:$N$49</definedName>
    <definedName name="_xlnm.Print_Area" localSheetId="16">'CUENTA FINANCIERA 2018'!$B$2:$L$53</definedName>
    <definedName name="_xlnm.Print_Area" localSheetId="14">'CUENTA FINANCIERA 2019'!$B$2:$N$58</definedName>
    <definedName name="_xlnm.Print_Area" localSheetId="12">'CUENTA FINANCIERA 2020'!$B$2:$N$59</definedName>
    <definedName name="_xlnm.Print_Area" localSheetId="10">'CUENTA FINANCIERA 2021'!$B$2:$M$54</definedName>
    <definedName name="_xlnm.Print_Area" localSheetId="8">'CUENTA FINANCIERA 2022'!$B$2:$N$54</definedName>
    <definedName name="_xlnm.Print_Area" localSheetId="6">'CUENTA FINANCIERA 2023'!$B$2:$N$54</definedName>
    <definedName name="_xlnm.Print_Area" localSheetId="4">'CUENTA FINANCIERA 2024'!$B$2:$N$54</definedName>
    <definedName name="_xlnm.Print_Area" localSheetId="2">'CUENTA FINANCIERA 2025'!$B$2:$N$54</definedName>
    <definedName name="_xlnm.Print_Area" localSheetId="29">'INGRESOS 2014'!$B$2:$N$47</definedName>
    <definedName name="_xlnm.Print_Area" localSheetId="23">'INGRESOS 2015'!$B$2:$N$47</definedName>
    <definedName name="_xlnm.Print_Area" localSheetId="21">'INGRESOS 2016'!$B$2:$N$47</definedName>
    <definedName name="_xlnm.Print_Area" localSheetId="19">'INGRESOS 2017'!$B$2:$N$47</definedName>
    <definedName name="_xlnm.Print_Area" localSheetId="17">'INGRESOS 2018'!$B$2:$L$48</definedName>
    <definedName name="_xlnm.Print_Area" localSheetId="15">'INGRESOS 2019'!$B$2:$N$50</definedName>
    <definedName name="_xlnm.Print_Area" localSheetId="13">'INGRESOS 2020'!$B$2:$N$51</definedName>
    <definedName name="_xlnm.Print_Area" localSheetId="11">'INGRESOS 2021'!$B$2:$M$51</definedName>
    <definedName name="_xlnm.Print_Area" localSheetId="9">'INGRESOS 2022'!$B$2:$N$51</definedName>
    <definedName name="_xlnm.Print_Area" localSheetId="7">'INGRESOS 2023'!$B$2:$N$48</definedName>
    <definedName name="_xlnm.Print_Area" localSheetId="5">'INGRESOS 2024'!$B$2:$N$48</definedName>
    <definedName name="_xlnm.Print_Area" localSheetId="3">'INGRESOS 2025'!$B$2:$N$48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12" l="1"/>
  <c r="D44" i="12"/>
  <c r="D42" i="12"/>
  <c r="D38" i="12"/>
  <c r="D37" i="12"/>
  <c r="D33" i="12"/>
  <c r="D31" i="12"/>
  <c r="D29" i="12"/>
  <c r="D28" i="12"/>
  <c r="D27" i="12" s="1"/>
  <c r="D25" i="12"/>
  <c r="D24" i="12"/>
  <c r="D21" i="12"/>
  <c r="D20" i="12"/>
  <c r="D16" i="12"/>
  <c r="D15" i="12"/>
  <c r="D14" i="12"/>
  <c r="D13" i="12"/>
  <c r="D12" i="12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1" i="11"/>
  <c r="D40" i="11"/>
  <c r="D32" i="11"/>
  <c r="D31" i="11"/>
  <c r="D30" i="11"/>
  <c r="D24" i="11"/>
  <c r="D23" i="11"/>
  <c r="D22" i="11"/>
  <c r="D20" i="11"/>
  <c r="D19" i="11"/>
  <c r="D17" i="11"/>
  <c r="D16" i="11"/>
  <c r="D15" i="11"/>
  <c r="C42" i="11"/>
  <c r="C39" i="11"/>
  <c r="C29" i="11"/>
  <c r="C21" i="11"/>
  <c r="C18" i="11"/>
  <c r="C14" i="11"/>
  <c r="C35" i="12"/>
  <c r="C27" i="12"/>
  <c r="C23" i="12"/>
  <c r="C19" i="12"/>
  <c r="C11" i="12"/>
  <c r="C13" i="11" l="1"/>
  <c r="C18" i="12"/>
  <c r="C10" i="12" s="1"/>
  <c r="C9" i="12" s="1"/>
  <c r="C7" i="12" s="1"/>
  <c r="D23" i="12"/>
  <c r="D35" i="12"/>
  <c r="D19" i="12"/>
  <c r="D18" i="12" s="1"/>
  <c r="D11" i="12"/>
  <c r="D42" i="11"/>
  <c r="D39" i="11"/>
  <c r="D29" i="11"/>
  <c r="D21" i="11"/>
  <c r="D18" i="11"/>
  <c r="D14" i="11"/>
  <c r="C35" i="11"/>
  <c r="C37" i="11" s="1"/>
  <c r="C57" i="11" s="1"/>
  <c r="C38" i="11" s="1"/>
  <c r="C27" i="11"/>
  <c r="D48" i="9"/>
  <c r="D13" i="11" l="1"/>
  <c r="D10" i="12"/>
  <c r="D9" i="12" s="1"/>
  <c r="D7" i="12" s="1"/>
  <c r="C61" i="11"/>
  <c r="D35" i="11"/>
  <c r="D16" i="8"/>
  <c r="D42" i="8"/>
  <c r="D45" i="10"/>
  <c r="D44" i="10"/>
  <c r="D42" i="10"/>
  <c r="D38" i="10"/>
  <c r="D37" i="10"/>
  <c r="D33" i="10"/>
  <c r="D31" i="10"/>
  <c r="D29" i="10"/>
  <c r="D28" i="10"/>
  <c r="D25" i="10"/>
  <c r="D24" i="10"/>
  <c r="D21" i="10"/>
  <c r="D20" i="10"/>
  <c r="D16" i="10"/>
  <c r="D15" i="10"/>
  <c r="D14" i="10"/>
  <c r="D13" i="10"/>
  <c r="D12" i="10"/>
  <c r="D56" i="9"/>
  <c r="D55" i="9"/>
  <c r="D54" i="9"/>
  <c r="D53" i="9"/>
  <c r="D52" i="9"/>
  <c r="D51" i="9"/>
  <c r="D50" i="9"/>
  <c r="D47" i="9"/>
  <c r="D46" i="9"/>
  <c r="D49" i="9"/>
  <c r="D45" i="9"/>
  <c r="D44" i="9"/>
  <c r="D43" i="9"/>
  <c r="D41" i="9"/>
  <c r="D40" i="9"/>
  <c r="D32" i="9"/>
  <c r="D31" i="9"/>
  <c r="D30" i="9"/>
  <c r="D24" i="9"/>
  <c r="D23" i="9"/>
  <c r="D22" i="9"/>
  <c r="D20" i="9"/>
  <c r="D19" i="9"/>
  <c r="D17" i="9"/>
  <c r="D16" i="9"/>
  <c r="D15" i="9"/>
  <c r="C42" i="9"/>
  <c r="C39" i="9"/>
  <c r="C29" i="9"/>
  <c r="C21" i="9"/>
  <c r="C18" i="9"/>
  <c r="C14" i="9"/>
  <c r="C35" i="10"/>
  <c r="C27" i="10"/>
  <c r="C23" i="10"/>
  <c r="C19" i="10"/>
  <c r="C11" i="10"/>
  <c r="C18" i="10" l="1"/>
  <c r="C13" i="9"/>
  <c r="C27" i="9" s="1"/>
  <c r="C10" i="10"/>
  <c r="C9" i="10" s="1"/>
  <c r="C7" i="10" s="1"/>
  <c r="C35" i="9" l="1"/>
  <c r="C37" i="9" s="1"/>
  <c r="C57" i="9" s="1"/>
  <c r="C38" i="9" s="1"/>
  <c r="D35" i="10"/>
  <c r="D27" i="10"/>
  <c r="D23" i="10"/>
  <c r="D19" i="10"/>
  <c r="D11" i="10"/>
  <c r="D42" i="9"/>
  <c r="D39" i="9"/>
  <c r="D29" i="9"/>
  <c r="D21" i="9"/>
  <c r="D18" i="9"/>
  <c r="D14" i="9"/>
  <c r="D13" i="9" l="1"/>
  <c r="D35" i="9" s="1"/>
  <c r="C61" i="9"/>
  <c r="D18" i="10"/>
  <c r="D10" i="10" s="1"/>
  <c r="D9" i="10" s="1"/>
  <c r="D7" i="10" s="1"/>
  <c r="D56" i="7"/>
  <c r="D55" i="7"/>
  <c r="D54" i="7"/>
  <c r="D53" i="7"/>
  <c r="D52" i="7"/>
  <c r="D51" i="7"/>
  <c r="D50" i="7"/>
  <c r="D47" i="7"/>
  <c r="D46" i="7"/>
  <c r="D49" i="7"/>
  <c r="D45" i="7"/>
  <c r="D44" i="7"/>
  <c r="D43" i="7"/>
  <c r="D41" i="7"/>
  <c r="D40" i="7"/>
  <c r="D32" i="7"/>
  <c r="D31" i="7"/>
  <c r="D30" i="7"/>
  <c r="D24" i="7"/>
  <c r="D23" i="7"/>
  <c r="D22" i="7"/>
  <c r="D20" i="7"/>
  <c r="D19" i="7"/>
  <c r="D17" i="7"/>
  <c r="D16" i="7"/>
  <c r="D15" i="7"/>
  <c r="D45" i="8"/>
  <c r="D44" i="8"/>
  <c r="D38" i="8"/>
  <c r="D37" i="8"/>
  <c r="D33" i="8"/>
  <c r="D31" i="8"/>
  <c r="D29" i="8"/>
  <c r="D28" i="8"/>
  <c r="D25" i="8"/>
  <c r="D24" i="8"/>
  <c r="D21" i="8"/>
  <c r="D20" i="8"/>
  <c r="D15" i="8"/>
  <c r="D14" i="8"/>
  <c r="D13" i="8"/>
  <c r="D12" i="8"/>
  <c r="C35" i="8"/>
  <c r="C27" i="8"/>
  <c r="C23" i="8"/>
  <c r="C19" i="8"/>
  <c r="C18" i="8" s="1"/>
  <c r="C11" i="8"/>
  <c r="C42" i="7"/>
  <c r="C39" i="7"/>
  <c r="C29" i="7"/>
  <c r="C21" i="7"/>
  <c r="C18" i="7"/>
  <c r="C14" i="7"/>
  <c r="C10" i="8" l="1"/>
  <c r="C9" i="8" s="1"/>
  <c r="C7" i="8" s="1"/>
  <c r="C13" i="7"/>
  <c r="C35" i="7" s="1"/>
  <c r="C37" i="7" s="1"/>
  <c r="C57" i="7" s="1"/>
  <c r="C38" i="7" s="1"/>
  <c r="C27" i="7" l="1"/>
  <c r="D35" i="8"/>
  <c r="D27" i="8"/>
  <c r="D23" i="8"/>
  <c r="D19" i="8"/>
  <c r="D11" i="8"/>
  <c r="D42" i="7"/>
  <c r="D39" i="7"/>
  <c r="D29" i="7"/>
  <c r="D21" i="7"/>
  <c r="D18" i="7"/>
  <c r="D14" i="7"/>
  <c r="D13" i="7" l="1"/>
  <c r="D35" i="7" s="1"/>
  <c r="D18" i="8"/>
  <c r="D10" i="8" s="1"/>
  <c r="D9" i="8" s="1"/>
  <c r="D7" i="8" s="1"/>
  <c r="C61" i="7" l="1"/>
  <c r="D48" i="7" l="1"/>
  <c r="D56" i="5" l="1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1" i="5"/>
  <c r="D40" i="5"/>
  <c r="D32" i="5"/>
  <c r="D31" i="5"/>
  <c r="D30" i="5"/>
  <c r="D24" i="5"/>
  <c r="D23" i="5"/>
  <c r="D22" i="5"/>
  <c r="D21" i="5" s="1"/>
  <c r="D20" i="5"/>
  <c r="D19" i="5"/>
  <c r="D17" i="5"/>
  <c r="D16" i="5"/>
  <c r="D15" i="5"/>
  <c r="D45" i="6"/>
  <c r="D44" i="6"/>
  <c r="D42" i="6"/>
  <c r="D38" i="6"/>
  <c r="D37" i="6"/>
  <c r="D33" i="6"/>
  <c r="D31" i="6"/>
  <c r="D29" i="6"/>
  <c r="D28" i="6"/>
  <c r="D27" i="6" s="1"/>
  <c r="D25" i="6"/>
  <c r="D24" i="6"/>
  <c r="D21" i="6"/>
  <c r="D20" i="6"/>
  <c r="D16" i="6"/>
  <c r="D15" i="6"/>
  <c r="D14" i="6"/>
  <c r="D13" i="6"/>
  <c r="D12" i="6"/>
  <c r="C35" i="6"/>
  <c r="C27" i="6"/>
  <c r="C23" i="6"/>
  <c r="C18" i="6" s="1"/>
  <c r="C19" i="6"/>
  <c r="C11" i="6"/>
  <c r="C42" i="5"/>
  <c r="C39" i="5"/>
  <c r="C29" i="5"/>
  <c r="C21" i="5"/>
  <c r="C18" i="5"/>
  <c r="C14" i="5"/>
  <c r="C7" i="5" l="1"/>
  <c r="D42" i="5"/>
  <c r="D39" i="5"/>
  <c r="D29" i="5"/>
  <c r="D18" i="5"/>
  <c r="D35" i="6"/>
  <c r="D23" i="6"/>
  <c r="D14" i="5"/>
  <c r="D19" i="6"/>
  <c r="D11" i="6"/>
  <c r="C10" i="6"/>
  <c r="C9" i="6" s="1"/>
  <c r="C7" i="6" s="1"/>
  <c r="C13" i="5"/>
  <c r="C35" i="5" s="1"/>
  <c r="C37" i="5" l="1"/>
  <c r="C57" i="5" s="1"/>
  <c r="C38" i="5" s="1"/>
  <c r="D13" i="5"/>
  <c r="D35" i="5" s="1"/>
  <c r="D18" i="6"/>
  <c r="D10" i="6"/>
  <c r="D9" i="6" s="1"/>
  <c r="D7" i="6" s="1"/>
  <c r="C27" i="5"/>
  <c r="C61" i="5" l="1"/>
  <c r="D11" i="5" l="1"/>
  <c r="D11" i="7"/>
  <c r="D11" i="9"/>
  <c r="D11" i="11"/>
  <c r="D10" i="5"/>
  <c r="D10" i="7"/>
  <c r="D10" i="9"/>
  <c r="D10" i="11"/>
  <c r="D9" i="5"/>
  <c r="D9" i="7"/>
  <c r="D9" i="9"/>
  <c r="D9" i="11"/>
  <c r="D8" i="5" l="1"/>
  <c r="D27" i="5" s="1"/>
  <c r="D8" i="9" l="1"/>
  <c r="D27" i="9" s="1"/>
  <c r="D8" i="7"/>
  <c r="D27" i="7" s="1"/>
  <c r="D8" i="11"/>
  <c r="D27" i="11" s="1"/>
  <c r="D7" i="5" l="1"/>
  <c r="D37" i="5" s="1"/>
  <c r="D7" i="11"/>
  <c r="D37" i="11" s="1"/>
  <c r="D7" i="7"/>
  <c r="D37" i="7" s="1"/>
  <c r="D7" i="9"/>
  <c r="D37" i="9" s="1"/>
  <c r="F85" i="4"/>
  <c r="D57" i="5" l="1"/>
  <c r="D38" i="5" s="1"/>
  <c r="D61" i="5"/>
  <c r="D61" i="9"/>
  <c r="D57" i="9"/>
  <c r="D38" i="9" s="1"/>
  <c r="D61" i="7"/>
  <c r="D57" i="7"/>
  <c r="D38" i="7" s="1"/>
  <c r="D57" i="11"/>
  <c r="D38" i="11" s="1"/>
  <c r="D61" i="11"/>
  <c r="G78" i="4" l="1"/>
</calcChain>
</file>

<file path=xl/sharedStrings.xml><?xml version="1.0" encoding="utf-8"?>
<sst xmlns="http://schemas.openxmlformats.org/spreadsheetml/2006/main" count="1673" uniqueCount="130">
  <si>
    <t>INGRESOS DEL GOBIERNO CENTRAL</t>
  </si>
  <si>
    <t>(Millones de Lempiras)</t>
  </si>
  <si>
    <t>INGRESOS TOTALES</t>
  </si>
  <si>
    <t>INGRESOS CORRIENTES</t>
  </si>
  <si>
    <t>INTERESES DEVENGADOS</t>
  </si>
  <si>
    <t>INGRESOS DE CAPITAL</t>
  </si>
  <si>
    <t>DONACIONES HIPC</t>
  </si>
  <si>
    <t>DONACIONES</t>
  </si>
  <si>
    <t>Fuente: UPEG de la SEFIN en base a datos de la DGP y DGCP</t>
  </si>
  <si>
    <t>AHORRO EN CUENTA CORRIENTE</t>
  </si>
  <si>
    <t>TOTAL GASTOS NETOS</t>
  </si>
  <si>
    <t xml:space="preserve">BALANCE </t>
  </si>
  <si>
    <t>FINANCIAMIENTO</t>
  </si>
  <si>
    <t>CRÉDITO INTERNO NETO</t>
  </si>
  <si>
    <t xml:space="preserve">   Utilización </t>
  </si>
  <si>
    <t xml:space="preserve">   Menos Amortización </t>
  </si>
  <si>
    <t>CRÉDITO EXTERNO NETO</t>
  </si>
  <si>
    <t>TRANSFERENCIAS EXTERNAS</t>
  </si>
  <si>
    <t>VARIACIÓN DE OBLIGACIONES AÑOS ANTERIORES</t>
  </si>
  <si>
    <t>UTILIDADES HONDUTEL</t>
  </si>
  <si>
    <t>UTILIZACIÓN DE DEPÓSITOS</t>
  </si>
  <si>
    <t>BONO CUPÓN CERO (Intereses)</t>
  </si>
  <si>
    <t>CUENTAS POR PAGAR FONAPROVI</t>
  </si>
  <si>
    <t>FONDO DE ALIVIO A LA POBREZA</t>
  </si>
  <si>
    <t>VARIACIÓN DE EFECTIVO</t>
  </si>
  <si>
    <t>PRODUCTO INTERNO BRUTO</t>
  </si>
  <si>
    <t>BALANCE GLOBAL NETO / PIB (%)</t>
  </si>
  <si>
    <t>DEPOSITOS EN EL BCIE</t>
  </si>
  <si>
    <t>BONOS POR COLOCAR</t>
  </si>
  <si>
    <t>DEPÓSITOS EN TESORERIA</t>
  </si>
  <si>
    <t>DESCRIPCIÓN</t>
  </si>
  <si>
    <t>GOBIERNO CENTRAL: CUENTA FINANCIERA</t>
  </si>
  <si>
    <t>GASTO CORRIENTE</t>
  </si>
  <si>
    <t>RENTA</t>
  </si>
  <si>
    <t>TRIBUTARIOS</t>
  </si>
  <si>
    <t>DIRECTOS</t>
  </si>
  <si>
    <t>APORTE SOLIDARIO TEMPORAL</t>
  </si>
  <si>
    <t>PROPIEDAD</t>
  </si>
  <si>
    <t>IMPUESTO AL ACTIVO NETO</t>
  </si>
  <si>
    <t xml:space="preserve">REVALUACIÓN DE ACTIVOS    </t>
  </si>
  <si>
    <t>INDIRECTOS</t>
  </si>
  <si>
    <t>PRODUCCIÓN</t>
  </si>
  <si>
    <t>VENTAS</t>
  </si>
  <si>
    <t>OTROS</t>
  </si>
  <si>
    <t>SERVICIOS Y ACTIVIDADES ESPECIFICAS</t>
  </si>
  <si>
    <t>APORTE VIAL Y GASTO SOCIAL</t>
  </si>
  <si>
    <t>COMERCIO EXTERIOR</t>
  </si>
  <si>
    <t>IMPORTACIONES</t>
  </si>
  <si>
    <t>EXPORTACIONES</t>
  </si>
  <si>
    <t>VARIOS</t>
  </si>
  <si>
    <t>ING. NO TRIBUTARIOS</t>
  </si>
  <si>
    <t>TRANSFERENCIAS SECTOR  PÚBLICO</t>
  </si>
  <si>
    <t>OTROS INGRESOS NO TRIBUTARIOS</t>
  </si>
  <si>
    <t>TASA DE SEGURIDAD</t>
  </si>
  <si>
    <t>Gasto Corriente Extraordinario Tasa de Seguridad</t>
  </si>
  <si>
    <t>Gasto de Capital Extraordinario Tasa de Seguridad</t>
  </si>
  <si>
    <t xml:space="preserve">Ingresos Corrientes </t>
  </si>
  <si>
    <t>Donaciones HIPC</t>
  </si>
  <si>
    <t>Donaciones</t>
  </si>
  <si>
    <t>Ingresos de Capital</t>
  </si>
  <si>
    <t>Gasto de Consumo</t>
  </si>
  <si>
    <t>Comisiones</t>
  </si>
  <si>
    <t>Intereses Deuda</t>
  </si>
  <si>
    <t>Transferencias</t>
  </si>
  <si>
    <t>Sueldos y salarios</t>
  </si>
  <si>
    <t>Aportes Patronales</t>
  </si>
  <si>
    <t>Bienes y servicios</t>
  </si>
  <si>
    <t>Internos</t>
  </si>
  <si>
    <t>Externos</t>
  </si>
  <si>
    <t>Inversión</t>
  </si>
  <si>
    <t xml:space="preserve">Inversión Financiera </t>
  </si>
  <si>
    <t>Gasto de Capital y Prestamos Netos</t>
  </si>
  <si>
    <t>GASTOS DEVENGADOS</t>
  </si>
  <si>
    <t>FLUJO DE CUENTAS POR PAGAR</t>
  </si>
  <si>
    <t>ABRIL</t>
  </si>
  <si>
    <t xml:space="preserve">   Desembolsos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</si>
  <si>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</si>
  <si>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</si>
  <si>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</si>
  <si>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</si>
  <si>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</si>
  <si>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</si>
  <si>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</si>
  <si>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</si>
  <si>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</si>
  <si>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</si>
  <si>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</si>
  <si>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Agosto</t>
  </si>
  <si>
    <t xml:space="preserve">                                       INGRESOS DEL GOBIERNO CENTRAL</t>
  </si>
  <si>
    <t>Septiembre</t>
  </si>
  <si>
    <t>Octubre</t>
  </si>
  <si>
    <t>Noviembre</t>
  </si>
  <si>
    <t xml:space="preserve">Transferencias de Capital </t>
  </si>
  <si>
    <t xml:space="preserve">Transferencias Corrientes </t>
  </si>
  <si>
    <t xml:space="preserve">Gasto de Capital </t>
  </si>
  <si>
    <t>Transferencias de Capital</t>
  </si>
  <si>
    <t xml:space="preserve">   Amortización </t>
  </si>
  <si>
    <t xml:space="preserve">   Transferencias Externas</t>
  </si>
  <si>
    <t xml:space="preserve">   Bono Cupón Cero</t>
  </si>
  <si>
    <t xml:space="preserve">   Otro Financiamientos</t>
  </si>
  <si>
    <t xml:space="preserve">   Concesión Neta</t>
  </si>
  <si>
    <t xml:space="preserve">   Flujo de Cuentas Por Pagar</t>
  </si>
  <si>
    <t xml:space="preserve">   Flujo de Depositos</t>
  </si>
  <si>
    <t>Fuente: DPMF de la SEFIN en base a datos de la DGP,DGCP y BCH.</t>
  </si>
  <si>
    <t>Ingresos Tributarios</t>
  </si>
  <si>
    <t>d/c Tasa de Seguridad</t>
  </si>
  <si>
    <t xml:space="preserve">Ingresos No Tributarios </t>
  </si>
  <si>
    <t>d/c Ingresos recibidos por intereses (ENEE)</t>
  </si>
  <si>
    <t>Ingresos por APP</t>
  </si>
  <si>
    <r>
      <t>FINANCIAMIENTO</t>
    </r>
    <r>
      <rPr>
        <b/>
        <vertAlign val="superscript"/>
        <sz val="9"/>
        <rFont val="Arial"/>
        <family val="2"/>
      </rPr>
      <t>a/</t>
    </r>
  </si>
  <si>
    <t>a/ No hay datos disponibles para el mes de Diciembre porque dichos datos estan en revisión.</t>
  </si>
  <si>
    <t>Fuente: DPMF de la SEFIN en base a datos de la DGP, DGCP y BCH.</t>
  </si>
  <si>
    <t>Nota: Cifras preliminares, falta conciliar con BCH por lo que las cifras pueden cambiar.</t>
  </si>
  <si>
    <t xml:space="preserve">d/c </t>
  </si>
  <si>
    <t>d/c INGRESOS RECIBIDOS POR INTERESES (ENEE)</t>
  </si>
  <si>
    <t>INGRESOS POR APP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</si>
  <si>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</si>
  <si>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Transferencias Corrientes</t>
  </si>
  <si>
    <t>Ingresos recibidos por intereses (ENEE)</t>
  </si>
  <si>
    <t>INGRESOS RECIBIDOS POR INTERESES (ENEE)</t>
  </si>
  <si>
    <t>ADMINISTRACIÓN CENTRAL: CUENTA FINANCIERA</t>
  </si>
  <si>
    <t>a/ No hay datos disponibles para el mes de Noviembre porque dichos datos estan en revisión.</t>
  </si>
  <si>
    <t>D/C INGRESOS RECIBIDOS POR INTERESES (ENEE)</t>
  </si>
  <si>
    <t>a/ No hay datos disponibles para el mes de Febrero porque dichos datos estan en revisión.</t>
  </si>
  <si>
    <t>Bienes y Servicios</t>
  </si>
  <si>
    <t>Sueldos y Salarios</t>
  </si>
  <si>
    <t>a/ No hay datos disponibles para el mes de Abril porque dichos datos estan en revisión.</t>
  </si>
  <si>
    <t>a/ No hay datos disponibles para el mes de Junio porque dichos datos estan en revisión.</t>
  </si>
  <si>
    <t>APORTE SOCIAL Y VIAL</t>
  </si>
  <si>
    <t>a/ No hay datos disponibles para el mes de Marzo porque dichos datos estan en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</si>
</sst>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#,##0.0"/>
    <numFmt numFmtId="167" formatCode="General_)"/>
    <numFmt numFmtId="168" formatCode="0.0000000%"/>
    <numFmt numFmtId="169" formatCode="_ * #,##0.0_ ;_ * \-#,##0.0_ ;_ * &quot;-&quot;??_ ;_ @_ "/>
    <numFmt numFmtId="170" formatCode="_ * #,##0_ ;_ * \-#,##0_ ;_ * &quot;-&quot;??_ ;_ @_ "/>
    <numFmt numFmtId="171" formatCode="0.0%"/>
    <numFmt numFmtId="172" formatCode="_-* #,##0.0_-;\-* #,##0.0_-;_-* &quot;-&quot;??_-;_-@_-"/>
    <numFmt numFmtId="173" formatCode="0.0"/>
    <numFmt numFmtId="174" formatCode="_(* #,##0.00_);_(* \(#,##0.00\);_(* &quot;-&quot;??_);_(@_)"/>
    <numFmt numFmtId="175" formatCode="_-* #,##0\ &quot;Pts&quot;_-;\-* #,##0\ &quot;Pts&quot;_-;_-* &quot;-&quot;\ &quot;Pts&quot;_-;_-@_-"/>
    <numFmt numFmtId="176" formatCode="_([$€]* #,##0.00_);_([$€]* \(#,##0.00\);_([$€]* &quot;-&quot;??_);_(@_)"/>
    <numFmt numFmtId="177" formatCode="\$#,##0.00\ ;\(\$#,##0.00\)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#."/>
    <numFmt numFmtId="185" formatCode="_(* #,##0.00000_);_(* \(#,##0.00000\);_(* &quot;-&quot;??_);_(@_)"/>
    <numFmt numFmtId="186" formatCode="0.00000%"/>
    <numFmt numFmtId="187" formatCode="m\o\n\th\ d\,\ \y\y\y\y"/>
    <numFmt numFmtId="188" formatCode="_([$€-2]\ * #,##0.00_);_([$€-2]\ * \(#,##0.00\);_([$€-2]\ * &quot;-&quot;??_)"/>
    <numFmt numFmtId="189" formatCode="_-[$€-2]* #,##0.00_-;\-[$€-2]* #,##0.00_-;_-[$€-2]* &quot;-&quot;??_-"/>
    <numFmt numFmtId="190" formatCode="#.##000"/>
    <numFmt numFmtId="191" formatCode="d/m/yy\ h:mm\ \a\.m\./\p\.m\."/>
    <numFmt numFmtId="192" formatCode="#.00"/>
    <numFmt numFmtId="193" formatCode="0.000000"/>
    <numFmt numFmtId="194" formatCode="_ * #,##0_)\ _L_ ;_ * \(#,##0\)\ _L_ ;_ * &quot;-&quot;_)\ _L_ ;_ @_ "/>
    <numFmt numFmtId="195" formatCode="_(\$* #,##0_);_(\$* \(#,##0\);_(\$* &quot;-&quot;_);_(@_)"/>
    <numFmt numFmtId="196" formatCode="_-* #,##0.00\ _€_-;\-* #,##0.00\ _€_-;_-* &quot;-&quot;??\ _€_-;_-@_-"/>
    <numFmt numFmtId="197" formatCode="_-* #,##0.00\ _L_._-;\-* #,##0.00\ _L_._-;_-* &quot;-&quot;??\ _L_._-;_-@_-"/>
    <numFmt numFmtId="198" formatCode="&quot;L.&quot;\ #,##0_);\(&quot;L.&quot;\ #,##0\)"/>
    <numFmt numFmtId="199" formatCode="_(* #,##0_);_(* \(#,##0\);_(* &quot;-&quot;_);_(@_)"/>
    <numFmt numFmtId="200" formatCode="_(&quot;L.&quot;\ * #,##0.00_);_(&quot;L.&quot;\ * \(#,##0.00\);_(&quot;L.&quot;\ * &quot;-&quot;??_);_(@_)"/>
    <numFmt numFmtId="201" formatCode="_(&quot;$&quot;* #,##0.00_);_(&quot;$&quot;* \(#,##0.00\);_(&quot;$&quot;* &quot;-&quot;??_);_(@_)"/>
    <numFmt numFmtId="202" formatCode="_(&quot;$&quot;* #,##0_);_(&quot;$&quot;* \(#,##0\);_(&quot;$&quot;* &quot;-&quot;_);_(@_)"/>
    <numFmt numFmtId="203" formatCode="_-* #,##0.0000\ _P_t_s_-;\-* #,##0.0000\ _P_t_s_-;_-* &quot;-&quot;\ _P_t_s_-;_-@_-"/>
    <numFmt numFmtId="204" formatCode="#,##0.000;\-#,##0.000"/>
    <numFmt numFmtId="205" formatCode="[&gt;=0.05]#,##0.0;[&lt;=-0.05]\-#,##0.0;?0.0"/>
    <numFmt numFmtId="206" formatCode="[Black]#,##0.0;[Black]\-#,##0.0;;"/>
    <numFmt numFmtId="207" formatCode="[Black][&gt;0.05]#,##0.0;[Black][&lt;-0.05]\-#,##0.0;;"/>
    <numFmt numFmtId="208" formatCode="[Black][&gt;0.5]#,##0;[Black][&lt;-0.5]\-#,##0;;"/>
    <numFmt numFmtId="209" formatCode="#,##0.000\ _P_t_s;\-#,##0.000\ _P_t_s"/>
    <numFmt numFmtId="210" formatCode="#,##0.0____"/>
    <numFmt numFmtId="211" formatCode="_-* #,##0.000\ _P_t_s_-;\-* #,##0.000\ _P_t_s_-;_-* &quot;-&quot;\ _P_t_s_-;_-@_-"/>
    <numFmt numFmtId="212" formatCode="_-* #,##0.00\ _P_t_a_-;\-* #,##0.00\ _P_t_a_-;_-* &quot;-&quot;??\ _P_t_a_-;_-@_-"/>
    <numFmt numFmtId="213" formatCode="_(* #,##0\ &quot;pta&quot;_);_(* \(#,##0\ &quot;pta&quot;\);_(* &quot;-&quot;??\ &quot;pta&quot;_);_(@_)"/>
    <numFmt numFmtId="214" formatCode="General\ \ \ \ \ \ "/>
    <numFmt numFmtId="215" formatCode="0.0\ \ \ \ \ \ \ \ "/>
    <numFmt numFmtId="216" formatCode="#,##0.000000000000000000"/>
    <numFmt numFmtId="217" formatCode="#,##0.0000000"/>
    <numFmt numFmtId="218" formatCode="#,##0.00000"/>
    <numFmt numFmtId="219" formatCode="#,##0.000000000"/>
    <numFmt numFmtId="220" formatCode="#,##0.0_);[Red]\(#,##0.0\)"/>
    <numFmt numFmtId="221" formatCode="_-* #,##0_-;\-* #,##0_-;_-* &quot;-&quot;??_-;_-@_-"/>
    <numFmt numFmtId="222" formatCode="#,##0.0000"/>
  </numFmts>
  <fonts count="8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8"/>
      <color indexed="4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18"/>
      <name val="Courier"/>
      <family val="3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2"/>
      <name val="Helv"/>
    </font>
    <font>
      <i/>
      <sz val="11"/>
      <color indexed="23"/>
      <name val="Calibri"/>
      <family val="2"/>
    </font>
    <font>
      <b/>
      <i/>
      <sz val="1"/>
      <color indexed="8"/>
      <name val="Courier"/>
      <family val="3"/>
    </font>
    <font>
      <i/>
      <sz val="1"/>
      <color indexed="8"/>
      <name val="Courier"/>
      <family val="3"/>
    </font>
    <font>
      <b/>
      <u/>
      <sz val="10"/>
      <name val="SWISS"/>
      <family val="2"/>
    </font>
    <font>
      <b/>
      <sz val="10"/>
      <name val="SWISS"/>
      <family val="2"/>
    </font>
    <font>
      <b/>
      <sz val="13"/>
      <color indexed="56"/>
      <name val="Calibri"/>
      <family val="2"/>
    </font>
    <font>
      <b/>
      <sz val="1"/>
      <color indexed="16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36"/>
      <name val="Calibri"/>
      <family val="2"/>
    </font>
    <font>
      <sz val="8"/>
      <color indexed="8"/>
      <name val="Helv"/>
    </font>
    <font>
      <sz val="10"/>
      <name val="Tahoma"/>
      <family val="2"/>
    </font>
    <font>
      <sz val="10"/>
      <color rgb="FF000000"/>
      <name val="Arial"/>
      <family val="2"/>
    </font>
    <font>
      <sz val="11"/>
      <color indexed="60"/>
      <name val="Calibri"/>
      <family val="2"/>
    </font>
    <font>
      <sz val="10"/>
      <name val="DUTCH"/>
    </font>
    <font>
      <sz val="10"/>
      <name val="Helv"/>
    </font>
    <font>
      <sz val="10"/>
      <name val="Tms Rmn"/>
    </font>
    <font>
      <sz val="12"/>
      <name val="Tms Rmn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i/>
      <sz val="8"/>
      <name val="Tms Rmn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8"/>
      <name val="Tms Rmn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b/>
      <sz val="9"/>
      <color rgb="FF000000"/>
      <name val="Arial"/>
      <family val="2"/>
    </font>
    <font>
      <b/>
      <sz val="11"/>
      <color rgb="FFFFFFFF"/>
      <name val="Arial"/>
      <family val="2"/>
    </font>
    <font>
      <b/>
      <sz val="9"/>
      <color rgb="FF0000FF"/>
      <name val="Arial"/>
      <family val="2"/>
    </font>
    <font>
      <sz val="8"/>
      <color rgb="FF33CCCC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0"/>
      </patternFill>
    </fill>
    <fill>
      <patternFill patternType="solid">
        <fgColor indexed="50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</borders>
  <cellStyleXfs count="1081">
    <xf numFmtId="0" fontId="0" fillId="0" borderId="0"/>
    <xf numFmtId="0" fontId="6" fillId="0" borderId="0"/>
    <xf numFmtId="9" fontId="6" fillId="0" borderId="0" applyFont="0" applyFill="0" applyBorder="0" applyAlignment="0" applyProtection="0"/>
    <xf numFmtId="167" fontId="10" fillId="0" borderId="0"/>
    <xf numFmtId="43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5" fillId="0" borderId="0" applyProtection="0"/>
    <xf numFmtId="0" fontId="25" fillId="0" borderId="0"/>
    <xf numFmtId="0" fontId="25" fillId="0" borderId="15" applyProtection="0"/>
    <xf numFmtId="2" fontId="25" fillId="0" borderId="0" applyProtection="0"/>
    <xf numFmtId="4" fontId="25" fillId="0" borderId="0" applyProtection="0"/>
    <xf numFmtId="0" fontId="26" fillId="0" borderId="0" applyProtection="0"/>
    <xf numFmtId="0" fontId="27" fillId="0" borderId="0" applyProtection="0"/>
    <xf numFmtId="177" fontId="25" fillId="0" borderId="0" applyProtection="0"/>
    <xf numFmtId="0" fontId="28" fillId="0" borderId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5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18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16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22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4" borderId="0" applyNumberFormat="0" applyBorder="0" applyAlignment="0" applyProtection="0"/>
    <xf numFmtId="182" fontId="29" fillId="0" borderId="0" applyFont="0" applyFill="0" applyBorder="0" applyAlignment="0" applyProtection="0"/>
    <xf numFmtId="0" fontId="31" fillId="23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11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6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1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1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30" borderId="0" applyNumberFormat="0" applyBorder="0" applyAlignment="0" applyProtection="0"/>
    <xf numFmtId="0" fontId="28" fillId="0" borderId="16">
      <alignment horizontal="center" vertical="center"/>
    </xf>
    <xf numFmtId="0" fontId="28" fillId="0" borderId="16">
      <alignment horizontal="center" vertical="center"/>
    </xf>
    <xf numFmtId="0" fontId="32" fillId="0" borderId="17">
      <protection hidden="1"/>
    </xf>
    <xf numFmtId="0" fontId="33" fillId="22" borderId="17" applyNumberFormat="0" applyFont="0" applyBorder="0" applyAlignment="0" applyProtection="0">
      <protection hidden="1"/>
    </xf>
    <xf numFmtId="0" fontId="34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6" fillId="0" borderId="0">
      <protection locked="0"/>
    </xf>
    <xf numFmtId="0" fontId="36" fillId="0" borderId="0">
      <protection locked="0"/>
    </xf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22" borderId="18" applyNumberFormat="0" applyAlignment="0" applyProtection="0"/>
    <xf numFmtId="0" fontId="37" fillId="17" borderId="18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8" fillId="31" borderId="19" applyNumberFormat="0" applyAlignment="0" applyProtection="0"/>
    <xf numFmtId="0" fontId="38" fillId="31" borderId="19" applyNumberFormat="0" applyAlignment="0" applyProtection="0"/>
    <xf numFmtId="183" fontId="6" fillId="0" borderId="0"/>
    <xf numFmtId="184" fontId="40" fillId="0" borderId="0">
      <protection locked="0"/>
    </xf>
    <xf numFmtId="174" fontId="28" fillId="0" borderId="0" applyFont="0" applyFill="0" applyBorder="0" applyAlignment="0" applyProtection="0"/>
    <xf numFmtId="174" fontId="6" fillId="0" borderId="0" applyFont="0" applyFill="0" applyBorder="0" applyAlignment="0" applyProtection="0"/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185" fontId="6" fillId="0" borderId="0">
      <protection locked="0"/>
    </xf>
    <xf numFmtId="0" fontId="10" fillId="0" borderId="21"/>
    <xf numFmtId="184" fontId="40" fillId="0" borderId="0">
      <protection locked="0"/>
    </xf>
    <xf numFmtId="184" fontId="40" fillId="0" borderId="0">
      <protection locked="0"/>
    </xf>
    <xf numFmtId="0" fontId="6" fillId="0" borderId="0" applyFont="0" applyFill="0" applyBorder="0" applyAlignment="0" applyProtection="0"/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173" fontId="28" fillId="0" borderId="0" applyBorder="0"/>
    <xf numFmtId="173" fontId="28" fillId="0" borderId="22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15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15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2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44" fillId="14" borderId="18" applyNumberFormat="0" applyAlignment="0" applyProtection="0"/>
    <xf numFmtId="0" fontId="28" fillId="0" borderId="0"/>
    <xf numFmtId="37" fontId="45" fillId="0" borderId="0"/>
    <xf numFmtId="176" fontId="10" fillId="0" borderId="0" applyFont="0" applyFill="0" applyBorder="0" applyAlignment="0" applyProtection="0"/>
    <xf numFmtId="18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45" fillId="0" borderId="0"/>
    <xf numFmtId="0" fontId="46" fillId="0" borderId="0" applyNumberFormat="0" applyFill="0" applyBorder="0" applyAlignment="0" applyProtection="0"/>
    <xf numFmtId="190" fontId="4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7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8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90" fontId="48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192" fontId="41" fillId="0" borderId="0">
      <protection locked="0"/>
    </xf>
    <xf numFmtId="0" fontId="35" fillId="11" borderId="0" applyNumberFormat="0" applyBorder="0" applyAlignment="0" applyProtection="0"/>
    <xf numFmtId="0" fontId="49" fillId="0" borderId="0"/>
    <xf numFmtId="0" fontId="50" fillId="33" borderId="0"/>
    <xf numFmtId="38" fontId="8" fillId="34" borderId="0" applyNumberFormat="0" applyBorder="0" applyAlignment="0" applyProtection="0"/>
    <xf numFmtId="38" fontId="8" fillId="34" borderId="0" applyNumberFormat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36" fillId="0" borderId="0">
      <protection locked="0"/>
    </xf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184" fontId="36" fillId="0" borderId="0">
      <protection locked="0"/>
    </xf>
    <xf numFmtId="184" fontId="52" fillId="0" borderId="0">
      <protection locked="0"/>
    </xf>
    <xf numFmtId="184" fontId="36" fillId="0" borderId="0">
      <protection locked="0"/>
    </xf>
    <xf numFmtId="184" fontId="52" fillId="0" borderId="0"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166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55" fillId="35" borderId="0" applyNumberFormat="0" applyBorder="0" applyAlignment="0" applyProtection="0"/>
    <xf numFmtId="0" fontId="44" fillId="14" borderId="18" applyNumberFormat="0" applyAlignment="0" applyProtection="0"/>
    <xf numFmtId="10" fontId="8" fillId="3" borderId="25" applyNumberFormat="0" applyBorder="0" applyAlignment="0" applyProtection="0"/>
    <xf numFmtId="10" fontId="8" fillId="3" borderId="25" applyNumberFormat="0" applyBorder="0" applyAlignment="0" applyProtection="0"/>
    <xf numFmtId="10" fontId="8" fillId="3" borderId="25" applyNumberFormat="0" applyBorder="0" applyAlignment="0" applyProtection="0"/>
    <xf numFmtId="10" fontId="8" fillId="3" borderId="25" applyNumberFormat="0" applyBorder="0" applyAlignment="0" applyProtection="0"/>
    <xf numFmtId="193" fontId="45" fillId="0" borderId="0" applyFont="0" applyFill="0" applyBorder="0" applyAlignment="0" applyProtection="0"/>
    <xf numFmtId="0" fontId="39" fillId="0" borderId="20" applyNumberFormat="0" applyFill="0" applyAlignment="0" applyProtection="0"/>
    <xf numFmtId="0" fontId="56" fillId="0" borderId="17">
      <alignment horizontal="left"/>
      <protection locked="0"/>
    </xf>
    <xf numFmtId="164" fontId="2" fillId="0" borderId="0" applyFont="0" applyFill="0" applyBorder="0" applyAlignment="0" applyProtection="0"/>
    <xf numFmtId="194" fontId="7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5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9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4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9" fontId="28" fillId="0" borderId="0" applyFont="0" applyFill="0" applyBorder="0" applyAlignment="0" applyProtection="0"/>
    <xf numFmtId="174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1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3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204" fontId="6" fillId="0" borderId="0">
      <protection locked="0"/>
    </xf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59" fillId="36" borderId="0" applyNumberFormat="0" applyBorder="0" applyAlignment="0" applyProtection="0"/>
    <xf numFmtId="0" fontId="60" fillId="0" borderId="0"/>
    <xf numFmtId="0" fontId="7" fillId="0" borderId="0"/>
    <xf numFmtId="0" fontId="61" fillId="0" borderId="0"/>
    <xf numFmtId="0" fontId="62" fillId="0" borderId="0"/>
    <xf numFmtId="0" fontId="63" fillId="0" borderId="0"/>
    <xf numFmtId="0" fontId="62" fillId="0" borderId="0"/>
    <xf numFmtId="166" fontId="10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167" fontId="10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166" fontId="10" fillId="0" borderId="0"/>
    <xf numFmtId="0" fontId="6" fillId="0" borderId="0"/>
    <xf numFmtId="0" fontId="6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5" fontId="28" fillId="0" borderId="0" applyFill="0" applyBorder="0" applyAlignment="0" applyProtection="0">
      <alignment horizontal="right"/>
    </xf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30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6" fillId="37" borderId="26" applyNumberFormat="0" applyFont="0" applyAlignment="0" applyProtection="0"/>
    <xf numFmtId="0" fontId="29" fillId="0" borderId="0">
      <alignment horizontal="left"/>
    </xf>
    <xf numFmtId="0" fontId="65" fillId="22" borderId="27" applyNumberFormat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8" fillId="0" borderId="0" applyFont="0" applyFill="0" applyBorder="0" applyAlignment="0" applyProtection="0"/>
    <xf numFmtId="207" fontId="29" fillId="0" borderId="0" applyFont="0" applyFill="0" applyBorder="0" applyAlignment="0" applyProtection="0"/>
    <xf numFmtId="208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209" fontId="6" fillId="0" borderId="0">
      <protection locked="0"/>
    </xf>
    <xf numFmtId="209" fontId="6" fillId="0" borderId="0">
      <protection locked="0"/>
    </xf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10" fontId="28" fillId="0" borderId="0" applyFill="0" applyBorder="0" applyAlignment="0">
      <alignment horizontal="centerContinuous"/>
    </xf>
    <xf numFmtId="0" fontId="29" fillId="0" borderId="0"/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1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212" fontId="6" fillId="0" borderId="0">
      <protection locked="0"/>
    </xf>
    <xf numFmtId="0" fontId="66" fillId="0" borderId="17" applyNumberFormat="0" applyFill="0" applyBorder="0" applyAlignment="0" applyProtection="0">
      <protection hidden="1"/>
    </xf>
    <xf numFmtId="39" fontId="8" fillId="0" borderId="28" applyFill="0">
      <alignment horizontal="left"/>
    </xf>
    <xf numFmtId="39" fontId="8" fillId="0" borderId="28" applyFill="0">
      <alignment horizontal="left"/>
    </xf>
    <xf numFmtId="39" fontId="8" fillId="0" borderId="28" applyFill="0">
      <alignment horizontal="left"/>
    </xf>
    <xf numFmtId="39" fontId="8" fillId="0" borderId="28" applyFill="0">
      <alignment horizontal="left"/>
    </xf>
    <xf numFmtId="0" fontId="65" fillId="22" borderId="27" applyNumberFormat="0" applyAlignment="0" applyProtection="0"/>
    <xf numFmtId="0" fontId="65" fillId="22" borderId="27" applyNumberFormat="0" applyAlignment="0" applyProtection="0"/>
    <xf numFmtId="0" fontId="65" fillId="22" borderId="27" applyNumberFormat="0" applyAlignment="0" applyProtection="0"/>
    <xf numFmtId="0" fontId="65" fillId="22" borderId="27" applyNumberFormat="0" applyAlignment="0" applyProtection="0"/>
    <xf numFmtId="0" fontId="65" fillId="17" borderId="27" applyNumberFormat="0" applyAlignment="0" applyProtection="0"/>
    <xf numFmtId="0" fontId="28" fillId="0" borderId="29">
      <alignment horizontal="center" vertical="center"/>
    </xf>
    <xf numFmtId="0" fontId="64" fillId="0" borderId="0">
      <alignment vertical="top"/>
    </xf>
    <xf numFmtId="0" fontId="45" fillId="0" borderId="0"/>
    <xf numFmtId="0" fontId="67" fillId="0" borderId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/>
    <xf numFmtId="0" fontId="71" fillId="0" borderId="30" applyNumberFormat="0" applyFill="0" applyAlignment="0" applyProtection="0"/>
    <xf numFmtId="0" fontId="71" fillId="0" borderId="30" applyNumberFormat="0" applyFill="0" applyAlignment="0" applyProtection="0"/>
    <xf numFmtId="0" fontId="71" fillId="0" borderId="30" applyNumberFormat="0" applyFill="0" applyAlignment="0" applyProtection="0"/>
    <xf numFmtId="0" fontId="71" fillId="0" borderId="30" applyNumberFormat="0" applyFill="0" applyAlignment="0" applyProtection="0"/>
    <xf numFmtId="0" fontId="72" fillId="0" borderId="30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73" fillId="0" borderId="31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3" fillId="0" borderId="32" applyNumberFormat="0" applyFill="0" applyAlignment="0" applyProtection="0"/>
    <xf numFmtId="0" fontId="43" fillId="0" borderId="32" applyNumberFormat="0" applyFill="0" applyAlignment="0" applyProtection="0"/>
    <xf numFmtId="0" fontId="43" fillId="0" borderId="32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22" borderId="17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0" fontId="76" fillId="0" borderId="33" applyNumberFormat="0" applyFill="0" applyAlignment="0" applyProtection="0"/>
    <xf numFmtId="213" fontId="6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77" fillId="0" borderId="0">
      <alignment horizontal="left" wrapText="1"/>
    </xf>
    <xf numFmtId="0" fontId="78" fillId="0" borderId="29" applyNumberFormat="0" applyFont="0" applyFill="0" applyBorder="0" applyAlignment="0" applyProtection="0">
      <alignment horizontal="center" wrapText="1"/>
    </xf>
    <xf numFmtId="214" fontId="29" fillId="0" borderId="0" applyNumberFormat="0" applyFont="0" applyFill="0" applyBorder="0" applyAlignment="0" applyProtection="0">
      <alignment horizontal="right"/>
    </xf>
    <xf numFmtId="0" fontId="78" fillId="0" borderId="0" applyNumberFormat="0" applyFont="0" applyFill="0" applyBorder="0" applyAlignment="0" applyProtection="0">
      <alignment horizontal="left" indent="1"/>
    </xf>
    <xf numFmtId="215" fontId="78" fillId="0" borderId="0" applyNumberFormat="0" applyFont="0" applyFill="0" applyBorder="0" applyAlignment="0" applyProtection="0"/>
    <xf numFmtId="0" fontId="28" fillId="0" borderId="29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78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0" fontId="25" fillId="0" borderId="0" applyProtection="0"/>
    <xf numFmtId="177" fontId="25" fillId="0" borderId="0" applyProtection="0"/>
    <xf numFmtId="0" fontId="26" fillId="0" borderId="0" applyProtection="0"/>
    <xf numFmtId="0" fontId="27" fillId="0" borderId="0" applyProtection="0"/>
    <xf numFmtId="0" fontId="25" fillId="0" borderId="15" applyProtection="0"/>
    <xf numFmtId="0" fontId="28" fillId="0" borderId="0"/>
    <xf numFmtId="10" fontId="25" fillId="0" borderId="0" applyProtection="0"/>
    <xf numFmtId="0" fontId="25" fillId="0" borderId="0"/>
    <xf numFmtId="2" fontId="25" fillId="0" borderId="0" applyProtection="0"/>
    <xf numFmtId="4" fontId="25" fillId="0" borderId="0" applyProtection="0"/>
    <xf numFmtId="43" fontId="6" fillId="0" borderId="0" applyFont="0" applyFill="0" applyBorder="0" applyAlignment="0" applyProtection="0"/>
    <xf numFmtId="37" fontId="45" fillId="0" borderId="0" applyFont="0"/>
    <xf numFmtId="0" fontId="1" fillId="0" borderId="0"/>
  </cellStyleXfs>
  <cellXfs count="298">
    <xf numFmtId="0" fontId="0" fillId="0" borderId="0" xfId="0"/>
    <xf numFmtId="166" fontId="7" fillId="0" borderId="0" xfId="0" applyNumberFormat="1" applyFont="1" applyAlignment="1">
      <alignment horizontal="center"/>
    </xf>
    <xf numFmtId="166" fontId="8" fillId="0" borderId="0" xfId="0" applyNumberFormat="1" applyFont="1"/>
    <xf numFmtId="166" fontId="9" fillId="0" borderId="0" xfId="0" applyNumberFormat="1" applyFont="1"/>
    <xf numFmtId="3" fontId="6" fillId="0" borderId="0" xfId="0" applyNumberFormat="1" applyFont="1"/>
    <xf numFmtId="166" fontId="6" fillId="0" borderId="0" xfId="0" applyNumberFormat="1" applyFont="1"/>
    <xf numFmtId="166" fontId="6" fillId="8" borderId="0" xfId="0" applyNumberFormat="1" applyFont="1" applyFill="1"/>
    <xf numFmtId="3" fontId="6" fillId="8" borderId="0" xfId="0" applyNumberFormat="1" applyFont="1" applyFill="1"/>
    <xf numFmtId="3" fontId="13" fillId="7" borderId="6" xfId="0" applyNumberFormat="1" applyFont="1" applyFill="1" applyBorder="1" applyAlignment="1">
      <alignment horizontal="center" vertical="center"/>
    </xf>
    <xf numFmtId="3" fontId="14" fillId="0" borderId="7" xfId="0" applyNumberFormat="1" applyFont="1" applyBorder="1"/>
    <xf numFmtId="166" fontId="6" fillId="0" borderId="8" xfId="0" applyNumberFormat="1" applyFont="1" applyBorder="1"/>
    <xf numFmtId="166" fontId="15" fillId="6" borderId="1" xfId="0" applyNumberFormat="1" applyFont="1" applyFill="1" applyBorder="1"/>
    <xf numFmtId="166" fontId="8" fillId="6" borderId="1" xfId="0" applyNumberFormat="1" applyFont="1" applyFill="1" applyBorder="1"/>
    <xf numFmtId="166" fontId="15" fillId="6" borderId="1" xfId="0" applyNumberFormat="1" applyFont="1" applyFill="1" applyBorder="1" applyAlignment="1">
      <alignment horizontal="left" indent="1"/>
    </xf>
    <xf numFmtId="166" fontId="15" fillId="6" borderId="1" xfId="0" applyNumberFormat="1" applyFont="1" applyFill="1" applyBorder="1" applyAlignment="1">
      <alignment horizontal="left" indent="2"/>
    </xf>
    <xf numFmtId="166" fontId="8" fillId="6" borderId="1" xfId="0" applyNumberFormat="1" applyFont="1" applyFill="1" applyBorder="1" applyAlignment="1">
      <alignment horizontal="left" indent="3"/>
    </xf>
    <xf numFmtId="166" fontId="15" fillId="6" borderId="1" xfId="0" applyNumberFormat="1" applyFont="1" applyFill="1" applyBorder="1" applyAlignment="1">
      <alignment horizontal="left" indent="3"/>
    </xf>
    <xf numFmtId="166" fontId="8" fillId="6" borderId="1" xfId="0" applyNumberFormat="1" applyFont="1" applyFill="1" applyBorder="1" applyAlignment="1">
      <alignment horizontal="left" indent="4"/>
    </xf>
    <xf numFmtId="166" fontId="8" fillId="6" borderId="1" xfId="0" applyNumberFormat="1" applyFont="1" applyFill="1" applyBorder="1" applyAlignment="1">
      <alignment horizontal="left" indent="2"/>
    </xf>
    <xf numFmtId="166" fontId="15" fillId="2" borderId="3" xfId="0" applyNumberFormat="1" applyFont="1" applyFill="1" applyBorder="1"/>
    <xf numFmtId="166" fontId="15" fillId="2" borderId="4" xfId="0" applyNumberFormat="1" applyFont="1" applyFill="1" applyBorder="1"/>
    <xf numFmtId="166" fontId="6" fillId="0" borderId="5" xfId="2" applyNumberFormat="1" applyFont="1" applyBorder="1"/>
    <xf numFmtId="166" fontId="8" fillId="3" borderId="0" xfId="0" applyNumberFormat="1" applyFont="1" applyFill="1"/>
    <xf numFmtId="166" fontId="15" fillId="3" borderId="0" xfId="0" applyNumberFormat="1" applyFont="1" applyFill="1"/>
    <xf numFmtId="166" fontId="6" fillId="0" borderId="0" xfId="2" applyNumberFormat="1" applyFont="1"/>
    <xf numFmtId="2" fontId="6" fillId="0" borderId="0" xfId="0" applyNumberFormat="1" applyFont="1"/>
    <xf numFmtId="166" fontId="6" fillId="5" borderId="0" xfId="0" applyNumberFormat="1" applyFont="1" applyFill="1"/>
    <xf numFmtId="3" fontId="13" fillId="0" borderId="6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66" fontId="6" fillId="6" borderId="0" xfId="0" applyNumberFormat="1" applyFont="1" applyFill="1"/>
    <xf numFmtId="166" fontId="16" fillId="6" borderId="6" xfId="0" applyNumberFormat="1" applyFont="1" applyFill="1" applyBorder="1"/>
    <xf numFmtId="166" fontId="17" fillId="6" borderId="1" xfId="0" applyNumberFormat="1" applyFont="1" applyFill="1" applyBorder="1"/>
    <xf numFmtId="166" fontId="16" fillId="6" borderId="1" xfId="0" applyNumberFormat="1" applyFont="1" applyFill="1" applyBorder="1"/>
    <xf numFmtId="166" fontId="16" fillId="6" borderId="1" xfId="0" applyNumberFormat="1" applyFont="1" applyFill="1" applyBorder="1" applyAlignment="1">
      <alignment vertical="center"/>
    </xf>
    <xf numFmtId="166" fontId="17" fillId="6" borderId="1" xfId="2" applyNumberFormat="1" applyFont="1" applyFill="1" applyBorder="1"/>
    <xf numFmtId="166" fontId="17" fillId="6" borderId="2" xfId="0" applyNumberFormat="1" applyFont="1" applyFill="1" applyBorder="1"/>
    <xf numFmtId="166" fontId="17" fillId="6" borderId="2" xfId="2" applyNumberFormat="1" applyFont="1" applyFill="1" applyBorder="1"/>
    <xf numFmtId="166" fontId="17" fillId="3" borderId="9" xfId="0" applyNumberFormat="1" applyFont="1" applyFill="1" applyBorder="1"/>
    <xf numFmtId="166" fontId="17" fillId="3" borderId="7" xfId="0" applyNumberFormat="1" applyFont="1" applyFill="1" applyBorder="1"/>
    <xf numFmtId="166" fontId="17" fillId="3" borderId="8" xfId="0" applyNumberFormat="1" applyFont="1" applyFill="1" applyBorder="1"/>
    <xf numFmtId="166" fontId="17" fillId="3" borderId="10" xfId="0" applyNumberFormat="1" applyFont="1" applyFill="1" applyBorder="1"/>
    <xf numFmtId="166" fontId="16" fillId="6" borderId="12" xfId="0" applyNumberFormat="1" applyFont="1" applyFill="1" applyBorder="1"/>
    <xf numFmtId="166" fontId="16" fillId="6" borderId="6" xfId="0" applyNumberFormat="1" applyFont="1" applyFill="1" applyBorder="1" applyAlignment="1">
      <alignment horizontal="right"/>
    </xf>
    <xf numFmtId="166" fontId="16" fillId="6" borderId="3" xfId="0" applyNumberFormat="1" applyFont="1" applyFill="1" applyBorder="1"/>
    <xf numFmtId="166" fontId="18" fillId="6" borderId="2" xfId="0" applyNumberFormat="1" applyFont="1" applyFill="1" applyBorder="1" applyAlignment="1">
      <alignment horizontal="right"/>
    </xf>
    <xf numFmtId="166" fontId="17" fillId="6" borderId="1" xfId="0" applyNumberFormat="1" applyFont="1" applyFill="1" applyBorder="1" applyAlignment="1">
      <alignment horizontal="left" indent="1"/>
    </xf>
    <xf numFmtId="166" fontId="16" fillId="6" borderId="1" xfId="0" applyNumberFormat="1" applyFont="1" applyFill="1" applyBorder="1" applyAlignment="1">
      <alignment horizontal="left" indent="1"/>
    </xf>
    <xf numFmtId="166" fontId="17" fillId="6" borderId="1" xfId="0" applyNumberFormat="1" applyFont="1" applyFill="1" applyBorder="1" applyAlignment="1">
      <alignment horizontal="left" indent="2"/>
    </xf>
    <xf numFmtId="166" fontId="15" fillId="6" borderId="1" xfId="0" applyNumberFormat="1" applyFont="1" applyFill="1" applyBorder="1" applyAlignment="1">
      <alignment horizontal="left"/>
    </xf>
    <xf numFmtId="166" fontId="15" fillId="6" borderId="2" xfId="0" applyNumberFormat="1" applyFont="1" applyFill="1" applyBorder="1" applyAlignment="1">
      <alignment horizontal="left"/>
    </xf>
    <xf numFmtId="166" fontId="17" fillId="0" borderId="0" xfId="2" applyNumberFormat="1" applyFont="1" applyFill="1" applyBorder="1"/>
    <xf numFmtId="1" fontId="9" fillId="0" borderId="0" xfId="0" applyNumberFormat="1" applyFont="1" applyAlignment="1">
      <alignment horizontal="center" vertical="center"/>
    </xf>
    <xf numFmtId="168" fontId="0" fillId="0" borderId="0" xfId="0" applyNumberFormat="1"/>
    <xf numFmtId="169" fontId="0" fillId="0" borderId="0" xfId="0" applyNumberFormat="1"/>
    <xf numFmtId="172" fontId="16" fillId="6" borderId="1" xfId="4" applyNumberFormat="1" applyFont="1" applyFill="1" applyBorder="1"/>
    <xf numFmtId="172" fontId="17" fillId="6" borderId="1" xfId="4" applyNumberFormat="1" applyFont="1" applyFill="1" applyBorder="1"/>
    <xf numFmtId="0" fontId="6" fillId="0" borderId="0" xfId="0" applyFont="1"/>
    <xf numFmtId="166" fontId="17" fillId="6" borderId="0" xfId="0" applyNumberFormat="1" applyFont="1" applyFill="1"/>
    <xf numFmtId="169" fontId="17" fillId="6" borderId="0" xfId="4" applyNumberFormat="1" applyFont="1" applyFill="1" applyBorder="1"/>
    <xf numFmtId="0" fontId="17" fillId="6" borderId="0" xfId="0" applyFont="1" applyFill="1"/>
    <xf numFmtId="3" fontId="14" fillId="0" borderId="8" xfId="0" applyNumberFormat="1" applyFont="1" applyBorder="1"/>
    <xf numFmtId="1" fontId="21" fillId="7" borderId="6" xfId="0" applyNumberFormat="1" applyFont="1" applyFill="1" applyBorder="1" applyAlignment="1">
      <alignment horizontal="center" vertical="center"/>
    </xf>
    <xf numFmtId="166" fontId="17" fillId="3" borderId="0" xfId="0" applyNumberFormat="1" applyFont="1" applyFill="1"/>
    <xf numFmtId="166" fontId="16" fillId="6" borderId="1" xfId="2" applyNumberFormat="1" applyFont="1" applyFill="1" applyBorder="1"/>
    <xf numFmtId="0" fontId="0" fillId="8" borderId="0" xfId="0" applyFill="1"/>
    <xf numFmtId="0" fontId="19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 wrapText="1"/>
    </xf>
    <xf numFmtId="0" fontId="20" fillId="8" borderId="0" xfId="0" applyFont="1" applyFill="1"/>
    <xf numFmtId="169" fontId="19" fillId="8" borderId="0" xfId="4" applyNumberFormat="1" applyFont="1" applyFill="1" applyBorder="1"/>
    <xf numFmtId="0" fontId="19" fillId="8" borderId="0" xfId="0" applyFont="1" applyFill="1" applyAlignment="1">
      <alignment horizontal="left" indent="1"/>
    </xf>
    <xf numFmtId="169" fontId="0" fillId="8" borderId="0" xfId="4" applyNumberFormat="1" applyFont="1" applyFill="1" applyBorder="1"/>
    <xf numFmtId="0" fontId="0" fillId="8" borderId="0" xfId="0" applyFill="1" applyAlignment="1">
      <alignment horizontal="left" indent="2"/>
    </xf>
    <xf numFmtId="0" fontId="19" fillId="8" borderId="0" xfId="0" applyFont="1" applyFill="1" applyAlignment="1">
      <alignment horizontal="left" indent="2"/>
    </xf>
    <xf numFmtId="0" fontId="19" fillId="8" borderId="0" xfId="0" applyFont="1" applyFill="1" applyAlignment="1">
      <alignment horizontal="left" indent="3"/>
    </xf>
    <xf numFmtId="0" fontId="0" fillId="8" borderId="0" xfId="0" applyFill="1" applyAlignment="1">
      <alignment horizontal="left" indent="4"/>
    </xf>
    <xf numFmtId="169" fontId="5" fillId="8" borderId="0" xfId="4" applyNumberFormat="1" applyFont="1" applyFill="1" applyBorder="1"/>
    <xf numFmtId="0" fontId="0" fillId="8" borderId="0" xfId="0" applyFill="1" applyAlignment="1">
      <alignment horizontal="left" indent="3"/>
    </xf>
    <xf numFmtId="169" fontId="4" fillId="8" borderId="0" xfId="4" applyNumberFormat="1" applyFont="1" applyFill="1" applyBorder="1"/>
    <xf numFmtId="0" fontId="19" fillId="8" borderId="0" xfId="0" applyFont="1" applyFill="1" applyAlignment="1">
      <alignment horizontal="left"/>
    </xf>
    <xf numFmtId="0" fontId="19" fillId="8" borderId="0" xfId="0" applyFont="1" applyFill="1"/>
    <xf numFmtId="43" fontId="0" fillId="8" borderId="0" xfId="4" applyFont="1" applyFill="1" applyBorder="1"/>
    <xf numFmtId="0" fontId="0" fillId="8" borderId="0" xfId="0" applyFill="1" applyAlignment="1">
      <alignment horizontal="left" indent="1"/>
    </xf>
    <xf numFmtId="170" fontId="19" fillId="8" borderId="0" xfId="4" applyNumberFormat="1" applyFont="1" applyFill="1" applyBorder="1"/>
    <xf numFmtId="171" fontId="19" fillId="8" borderId="0" xfId="2" applyNumberFormat="1" applyFont="1" applyFill="1" applyBorder="1"/>
    <xf numFmtId="43" fontId="19" fillId="8" borderId="0" xfId="4" applyFont="1" applyFill="1" applyBorder="1"/>
    <xf numFmtId="169" fontId="17" fillId="6" borderId="1" xfId="4" applyNumberFormat="1" applyFont="1" applyFill="1" applyBorder="1"/>
    <xf numFmtId="169" fontId="22" fillId="6" borderId="1" xfId="4" applyNumberFormat="1" applyFont="1" applyFill="1" applyBorder="1"/>
    <xf numFmtId="169" fontId="23" fillId="6" borderId="1" xfId="4" applyNumberFormat="1" applyFont="1" applyFill="1" applyBorder="1"/>
    <xf numFmtId="172" fontId="22" fillId="6" borderId="1" xfId="4" applyNumberFormat="1" applyFont="1" applyFill="1" applyBorder="1"/>
    <xf numFmtId="43" fontId="22" fillId="6" borderId="1" xfId="4" applyFont="1" applyFill="1" applyBorder="1"/>
    <xf numFmtId="43" fontId="23" fillId="6" borderId="1" xfId="4" applyFont="1" applyFill="1" applyBorder="1"/>
    <xf numFmtId="166" fontId="16" fillId="6" borderId="2" xfId="0" applyNumberFormat="1" applyFont="1" applyFill="1" applyBorder="1" applyAlignment="1">
      <alignment horizontal="right"/>
    </xf>
    <xf numFmtId="166" fontId="16" fillId="6" borderId="2" xfId="2" applyNumberFormat="1" applyFont="1" applyFill="1" applyBorder="1"/>
    <xf numFmtId="169" fontId="16" fillId="6" borderId="2" xfId="0" applyNumberFormat="1" applyFont="1" applyFill="1" applyBorder="1" applyAlignment="1">
      <alignment horizontal="right"/>
    </xf>
    <xf numFmtId="173" fontId="17" fillId="6" borderId="0" xfId="0" applyNumberFormat="1" applyFont="1" applyFill="1"/>
    <xf numFmtId="166" fontId="17" fillId="6" borderId="1" xfId="4" applyNumberFormat="1" applyFont="1" applyFill="1" applyBorder="1"/>
    <xf numFmtId="166" fontId="22" fillId="6" borderId="1" xfId="4" applyNumberFormat="1" applyFont="1" applyFill="1" applyBorder="1"/>
    <xf numFmtId="166" fontId="23" fillId="6" borderId="1" xfId="4" applyNumberFormat="1" applyFont="1" applyFill="1" applyBorder="1"/>
    <xf numFmtId="166" fontId="8" fillId="8" borderId="0" xfId="0" applyNumberFormat="1" applyFont="1" applyFill="1"/>
    <xf numFmtId="2" fontId="6" fillId="8" borderId="0" xfId="0" applyNumberFormat="1" applyFont="1" applyFill="1"/>
    <xf numFmtId="166" fontId="16" fillId="6" borderId="2" xfId="0" applyNumberFormat="1" applyFont="1" applyFill="1" applyBorder="1"/>
    <xf numFmtId="166" fontId="15" fillId="8" borderId="0" xfId="0" applyNumberFormat="1" applyFont="1" applyFill="1"/>
    <xf numFmtId="166" fontId="6" fillId="8" borderId="0" xfId="2" applyNumberFormat="1" applyFont="1" applyFill="1"/>
    <xf numFmtId="216" fontId="6" fillId="8" borderId="0" xfId="0" applyNumberFormat="1" applyFont="1" applyFill="1"/>
    <xf numFmtId="166" fontId="23" fillId="6" borderId="1" xfId="1078" applyNumberFormat="1" applyFont="1" applyFill="1" applyBorder="1"/>
    <xf numFmtId="3" fontId="79" fillId="0" borderId="0" xfId="1079" applyNumberFormat="1" applyFont="1" applyAlignment="1">
      <alignment horizontal="center" vertical="center"/>
    </xf>
    <xf numFmtId="4" fontId="6" fillId="8" borderId="0" xfId="0" applyNumberFormat="1" applyFont="1" applyFill="1"/>
    <xf numFmtId="166" fontId="14" fillId="0" borderId="7" xfId="0" applyNumberFormat="1" applyFont="1" applyBorder="1"/>
    <xf numFmtId="166" fontId="14" fillId="0" borderId="8" xfId="0" applyNumberFormat="1" applyFont="1" applyBorder="1"/>
    <xf numFmtId="169" fontId="17" fillId="6" borderId="1" xfId="1078" applyNumberFormat="1" applyFont="1" applyFill="1" applyBorder="1"/>
    <xf numFmtId="166" fontId="17" fillId="6" borderId="1" xfId="1078" applyNumberFormat="1" applyFont="1" applyFill="1" applyBorder="1"/>
    <xf numFmtId="169" fontId="23" fillId="6" borderId="1" xfId="1078" applyNumberFormat="1" applyFont="1" applyFill="1" applyBorder="1"/>
    <xf numFmtId="169" fontId="9" fillId="6" borderId="1" xfId="1078" applyNumberFormat="1" applyFont="1" applyFill="1" applyBorder="1"/>
    <xf numFmtId="166" fontId="17" fillId="6" borderId="1" xfId="0" applyNumberFormat="1" applyFont="1" applyFill="1" applyBorder="1" applyAlignment="1">
      <alignment horizontal="left" indent="3"/>
    </xf>
    <xf numFmtId="166" fontId="22" fillId="6" borderId="1" xfId="0" applyNumberFormat="1" applyFont="1" applyFill="1" applyBorder="1"/>
    <xf numFmtId="166" fontId="17" fillId="0" borderId="0" xfId="0" applyNumberFormat="1" applyFont="1"/>
    <xf numFmtId="217" fontId="17" fillId="8" borderId="0" xfId="0" applyNumberFormat="1" applyFont="1" applyFill="1"/>
    <xf numFmtId="217" fontId="8" fillId="8" borderId="0" xfId="0" applyNumberFormat="1" applyFont="1" applyFill="1"/>
    <xf numFmtId="166" fontId="23" fillId="6" borderId="1" xfId="1080" applyNumberFormat="1" applyFont="1" applyFill="1" applyBorder="1"/>
    <xf numFmtId="166" fontId="16" fillId="6" borderId="1" xfId="1080" applyNumberFormat="1" applyFont="1" applyFill="1" applyBorder="1"/>
    <xf numFmtId="217" fontId="17" fillId="6" borderId="1" xfId="0" applyNumberFormat="1" applyFont="1" applyFill="1" applyBorder="1"/>
    <xf numFmtId="166" fontId="17" fillId="6" borderId="1" xfId="1080" applyNumberFormat="1" applyFont="1" applyFill="1" applyBorder="1"/>
    <xf numFmtId="166" fontId="17" fillId="3" borderId="34" xfId="0" applyNumberFormat="1" applyFont="1" applyFill="1" applyBorder="1"/>
    <xf numFmtId="166" fontId="17" fillId="3" borderId="11" xfId="0" applyNumberFormat="1" applyFont="1" applyFill="1" applyBorder="1"/>
    <xf numFmtId="3" fontId="16" fillId="6" borderId="6" xfId="0" applyNumberFormat="1" applyFont="1" applyFill="1" applyBorder="1" applyAlignment="1">
      <alignment horizontal="right"/>
    </xf>
    <xf numFmtId="3" fontId="9" fillId="8" borderId="0" xfId="0" applyNumberFormat="1" applyFont="1" applyFill="1"/>
    <xf numFmtId="169" fontId="17" fillId="6" borderId="1" xfId="1080" applyNumberFormat="1" applyFont="1" applyFill="1" applyBorder="1"/>
    <xf numFmtId="169" fontId="23" fillId="6" borderId="1" xfId="1080" applyNumberFormat="1" applyFont="1" applyFill="1" applyBorder="1"/>
    <xf numFmtId="169" fontId="9" fillId="6" borderId="1" xfId="1080" applyNumberFormat="1" applyFont="1" applyFill="1" applyBorder="1"/>
    <xf numFmtId="3" fontId="81" fillId="8" borderId="0" xfId="0" applyNumberFormat="1" applyFont="1" applyFill="1"/>
    <xf numFmtId="3" fontId="82" fillId="8" borderId="0" xfId="0" applyNumberFormat="1" applyFont="1" applyFill="1"/>
    <xf numFmtId="218" fontId="6" fillId="0" borderId="0" xfId="0" applyNumberFormat="1" applyFont="1"/>
    <xf numFmtId="219" fontId="6" fillId="8" borderId="0" xfId="0" applyNumberFormat="1" applyFont="1" applyFill="1"/>
    <xf numFmtId="220" fontId="17" fillId="6" borderId="1" xfId="1078" applyNumberFormat="1" applyFont="1" applyFill="1" applyBorder="1"/>
    <xf numFmtId="220" fontId="16" fillId="6" borderId="1" xfId="0" applyNumberFormat="1" applyFont="1" applyFill="1" applyBorder="1"/>
    <xf numFmtId="43" fontId="6" fillId="8" borderId="0" xfId="1078" applyFont="1" applyFill="1"/>
    <xf numFmtId="166" fontId="17" fillId="6" borderId="10" xfId="1078" applyNumberFormat="1" applyFont="1" applyFill="1" applyBorder="1"/>
    <xf numFmtId="169" fontId="17" fillId="6" borderId="10" xfId="1078" applyNumberFormat="1" applyFont="1" applyFill="1" applyBorder="1"/>
    <xf numFmtId="166" fontId="17" fillId="6" borderId="10" xfId="0" applyNumberFormat="1" applyFont="1" applyFill="1" applyBorder="1"/>
    <xf numFmtId="166" fontId="16" fillId="6" borderId="10" xfId="0" applyNumberFormat="1" applyFont="1" applyFill="1" applyBorder="1"/>
    <xf numFmtId="166" fontId="23" fillId="6" borderId="10" xfId="1078" applyNumberFormat="1" applyFont="1" applyFill="1" applyBorder="1"/>
    <xf numFmtId="166" fontId="6" fillId="8" borderId="2" xfId="0" applyNumberFormat="1" applyFont="1" applyFill="1" applyBorder="1"/>
    <xf numFmtId="3" fontId="83" fillId="38" borderId="7" xfId="0" applyNumberFormat="1" applyFont="1" applyFill="1" applyBorder="1" applyAlignment="1">
      <alignment horizontal="center" vertical="center"/>
    </xf>
    <xf numFmtId="1" fontId="23" fillId="38" borderId="7" xfId="0" applyNumberFormat="1" applyFont="1" applyFill="1" applyBorder="1" applyAlignment="1">
      <alignment horizontal="center" vertical="center"/>
    </xf>
    <xf numFmtId="166" fontId="15" fillId="8" borderId="1" xfId="0" applyNumberFormat="1" applyFont="1" applyFill="1" applyBorder="1"/>
    <xf numFmtId="166" fontId="16" fillId="8" borderId="1" xfId="0" applyNumberFormat="1" applyFont="1" applyFill="1" applyBorder="1"/>
    <xf numFmtId="166" fontId="8" fillId="8" borderId="1" xfId="0" applyNumberFormat="1" applyFont="1" applyFill="1" applyBorder="1"/>
    <xf numFmtId="166" fontId="17" fillId="8" borderId="1" xfId="0" applyNumberFormat="1" applyFont="1" applyFill="1" applyBorder="1"/>
    <xf numFmtId="166" fontId="15" fillId="8" borderId="1" xfId="0" applyNumberFormat="1" applyFont="1" applyFill="1" applyBorder="1" applyAlignment="1">
      <alignment horizontal="left" indent="1"/>
    </xf>
    <xf numFmtId="166" fontId="15" fillId="8" borderId="1" xfId="0" applyNumberFormat="1" applyFont="1" applyFill="1" applyBorder="1" applyAlignment="1">
      <alignment horizontal="left" indent="2"/>
    </xf>
    <xf numFmtId="166" fontId="8" fillId="8" borderId="1" xfId="0" applyNumberFormat="1" applyFont="1" applyFill="1" applyBorder="1" applyAlignment="1">
      <alignment horizontal="left" indent="3"/>
    </xf>
    <xf numFmtId="166" fontId="15" fillId="8" borderId="1" xfId="0" applyNumberFormat="1" applyFont="1" applyFill="1" applyBorder="1" applyAlignment="1">
      <alignment horizontal="left" indent="3"/>
    </xf>
    <xf numFmtId="166" fontId="8" fillId="8" borderId="1" xfId="0" applyNumberFormat="1" applyFont="1" applyFill="1" applyBorder="1" applyAlignment="1">
      <alignment horizontal="left" indent="4"/>
    </xf>
    <xf numFmtId="166" fontId="8" fillId="8" borderId="1" xfId="0" applyNumberFormat="1" applyFont="1" applyFill="1" applyBorder="1" applyAlignment="1">
      <alignment horizontal="left" indent="2"/>
    </xf>
    <xf numFmtId="166" fontId="15" fillId="8" borderId="1" xfId="0" applyNumberFormat="1" applyFont="1" applyFill="1" applyBorder="1" applyAlignment="1">
      <alignment horizontal="left"/>
    </xf>
    <xf numFmtId="166" fontId="15" fillId="8" borderId="2" xfId="0" applyNumberFormat="1" applyFont="1" applyFill="1" applyBorder="1" applyAlignment="1">
      <alignment horizontal="left"/>
    </xf>
    <xf numFmtId="166" fontId="16" fillId="8" borderId="2" xfId="0" applyNumberFormat="1" applyFont="1" applyFill="1" applyBorder="1"/>
    <xf numFmtId="166" fontId="15" fillId="8" borderId="3" xfId="0" applyNumberFormat="1" applyFont="1" applyFill="1" applyBorder="1"/>
    <xf numFmtId="166" fontId="15" fillId="8" borderId="4" xfId="0" applyNumberFormat="1" applyFont="1" applyFill="1" applyBorder="1"/>
    <xf numFmtId="166" fontId="6" fillId="8" borderId="5" xfId="2" applyNumberFormat="1" applyFont="1" applyFill="1" applyBorder="1"/>
    <xf numFmtId="3" fontId="6" fillId="8" borderId="0" xfId="0" quotePrefix="1" applyNumberFormat="1" applyFont="1" applyFill="1"/>
    <xf numFmtId="3" fontId="6" fillId="0" borderId="0" xfId="0" quotePrefix="1" applyNumberFormat="1" applyFont="1"/>
    <xf numFmtId="3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6" fontId="16" fillId="0" borderId="6" xfId="0" applyNumberFormat="1" applyFont="1" applyBorder="1"/>
    <xf numFmtId="166" fontId="16" fillId="0" borderId="1" xfId="0" applyNumberFormat="1" applyFont="1" applyBorder="1" applyAlignment="1">
      <alignment horizontal="left" indent="1"/>
    </xf>
    <xf numFmtId="166" fontId="17" fillId="0" borderId="1" xfId="0" applyNumberFormat="1" applyFont="1" applyBorder="1"/>
    <xf numFmtId="166" fontId="17" fillId="0" borderId="1" xfId="0" applyNumberFormat="1" applyFont="1" applyBorder="1" applyAlignment="1">
      <alignment horizontal="left" indent="2"/>
    </xf>
    <xf numFmtId="166" fontId="17" fillId="0" borderId="1" xfId="0" applyNumberFormat="1" applyFont="1" applyBorder="1" applyAlignment="1">
      <alignment horizontal="left" indent="3"/>
    </xf>
    <xf numFmtId="166" fontId="16" fillId="0" borderId="1" xfId="0" applyNumberFormat="1" applyFont="1" applyBorder="1"/>
    <xf numFmtId="166" fontId="22" fillId="0" borderId="1" xfId="0" applyNumberFormat="1" applyFont="1" applyBorder="1"/>
    <xf numFmtId="217" fontId="17" fillId="0" borderId="0" xfId="0" applyNumberFormat="1" applyFont="1"/>
    <xf numFmtId="217" fontId="8" fillId="0" borderId="0" xfId="0" applyNumberFormat="1" applyFont="1"/>
    <xf numFmtId="166" fontId="23" fillId="0" borderId="1" xfId="4" applyNumberFormat="1" applyFont="1" applyFill="1" applyBorder="1"/>
    <xf numFmtId="217" fontId="17" fillId="0" borderId="1" xfId="0" applyNumberFormat="1" applyFont="1" applyBorder="1"/>
    <xf numFmtId="166" fontId="17" fillId="0" borderId="1" xfId="0" applyNumberFormat="1" applyFont="1" applyBorder="1" applyAlignment="1">
      <alignment horizontal="left" indent="1"/>
    </xf>
    <xf numFmtId="4" fontId="16" fillId="0" borderId="1" xfId="0" applyNumberFormat="1" applyFont="1" applyBorder="1"/>
    <xf numFmtId="43" fontId="6" fillId="0" borderId="0" xfId="4" applyFont="1"/>
    <xf numFmtId="166" fontId="16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166" fontId="16" fillId="0" borderId="1" xfId="2" applyNumberFormat="1" applyFont="1" applyFill="1" applyBorder="1"/>
    <xf numFmtId="166" fontId="17" fillId="0" borderId="1" xfId="2" applyNumberFormat="1" applyFont="1" applyFill="1" applyBorder="1"/>
    <xf numFmtId="166" fontId="16" fillId="0" borderId="12" xfId="0" applyNumberFormat="1" applyFont="1" applyBorder="1"/>
    <xf numFmtId="3" fontId="16" fillId="0" borderId="6" xfId="0" applyNumberFormat="1" applyFont="1" applyBorder="1" applyAlignment="1">
      <alignment horizontal="right"/>
    </xf>
    <xf numFmtId="166" fontId="16" fillId="0" borderId="3" xfId="0" applyNumberFormat="1" applyFont="1" applyBorder="1"/>
    <xf numFmtId="166" fontId="18" fillId="0" borderId="2" xfId="0" applyNumberFormat="1" applyFont="1" applyBorder="1" applyAlignment="1">
      <alignment horizontal="right"/>
    </xf>
    <xf numFmtId="3" fontId="15" fillId="8" borderId="0" xfId="0" applyNumberFormat="1" applyFont="1" applyFill="1"/>
    <xf numFmtId="43" fontId="6" fillId="8" borderId="0" xfId="4" applyFont="1" applyFill="1"/>
    <xf numFmtId="169" fontId="17" fillId="8" borderId="1" xfId="4" applyNumberFormat="1" applyFont="1" applyFill="1" applyBorder="1"/>
    <xf numFmtId="166" fontId="17" fillId="8" borderId="1" xfId="4" applyNumberFormat="1" applyFont="1" applyFill="1" applyBorder="1"/>
    <xf numFmtId="169" fontId="23" fillId="8" borderId="1" xfId="4" applyNumberFormat="1" applyFont="1" applyFill="1" applyBorder="1"/>
    <xf numFmtId="166" fontId="23" fillId="8" borderId="1" xfId="4" applyNumberFormat="1" applyFont="1" applyFill="1" applyBorder="1"/>
    <xf numFmtId="169" fontId="0" fillId="8" borderId="1" xfId="4" applyNumberFormat="1" applyFont="1" applyFill="1" applyBorder="1"/>
    <xf numFmtId="169" fontId="9" fillId="8" borderId="1" xfId="4" applyNumberFormat="1" applyFont="1" applyFill="1" applyBorder="1"/>
    <xf numFmtId="166" fontId="23" fillId="8" borderId="1" xfId="1078" applyNumberFormat="1" applyFont="1" applyFill="1" applyBorder="1"/>
    <xf numFmtId="169" fontId="23" fillId="8" borderId="1" xfId="1078" applyNumberFormat="1" applyFont="1" applyFill="1" applyBorder="1"/>
    <xf numFmtId="169" fontId="9" fillId="8" borderId="1" xfId="1078" applyNumberFormat="1" applyFont="1" applyFill="1" applyBorder="1"/>
    <xf numFmtId="169" fontId="0" fillId="8" borderId="1" xfId="1078" applyNumberFormat="1" applyFont="1" applyFill="1" applyBorder="1"/>
    <xf numFmtId="169" fontId="17" fillId="8" borderId="1" xfId="1078" applyNumberFormat="1" applyFont="1" applyFill="1" applyBorder="1"/>
    <xf numFmtId="166" fontId="17" fillId="8" borderId="1" xfId="1078" applyNumberFormat="1" applyFont="1" applyFill="1" applyBorder="1"/>
    <xf numFmtId="172" fontId="16" fillId="0" borderId="6" xfId="1078" applyNumberFormat="1" applyFont="1" applyBorder="1" applyAlignment="1">
      <alignment horizontal="right"/>
    </xf>
    <xf numFmtId="172" fontId="17" fillId="0" borderId="1" xfId="1078" applyNumberFormat="1" applyFont="1" applyFill="1" applyBorder="1"/>
    <xf numFmtId="172" fontId="16" fillId="0" borderId="1" xfId="1078" applyNumberFormat="1" applyFont="1" applyBorder="1"/>
    <xf numFmtId="172" fontId="16" fillId="0" borderId="1" xfId="1078" applyNumberFormat="1" applyFont="1" applyFill="1" applyBorder="1"/>
    <xf numFmtId="172" fontId="16" fillId="0" borderId="1" xfId="1078" applyNumberFormat="1" applyFont="1" applyBorder="1" applyAlignment="1">
      <alignment vertical="center"/>
    </xf>
    <xf numFmtId="43" fontId="6" fillId="0" borderId="0" xfId="1078" applyFont="1"/>
    <xf numFmtId="172" fontId="17" fillId="0" borderId="1" xfId="1078" applyNumberFormat="1" applyFont="1" applyBorder="1"/>
    <xf numFmtId="166" fontId="23" fillId="0" borderId="1" xfId="1078" applyNumberFormat="1" applyFont="1" applyFill="1" applyBorder="1"/>
    <xf numFmtId="172" fontId="23" fillId="0" borderId="1" xfId="1078" applyNumberFormat="1" applyFont="1" applyFill="1" applyBorder="1"/>
    <xf numFmtId="172" fontId="16" fillId="0" borderId="6" xfId="1078" applyNumberFormat="1" applyFont="1" applyBorder="1"/>
    <xf numFmtId="43" fontId="16" fillId="0" borderId="6" xfId="1078" applyFont="1" applyBorder="1"/>
    <xf numFmtId="43" fontId="17" fillId="0" borderId="1" xfId="1078" applyFont="1" applyBorder="1"/>
    <xf numFmtId="43" fontId="16" fillId="0" borderId="1" xfId="1078" applyFont="1" applyBorder="1"/>
    <xf numFmtId="43" fontId="22" fillId="0" borderId="1" xfId="1078" applyFont="1" applyBorder="1"/>
    <xf numFmtId="43" fontId="23" fillId="0" borderId="1" xfId="1078" applyFont="1" applyFill="1" applyBorder="1"/>
    <xf numFmtId="43" fontId="16" fillId="0" borderId="1" xfId="1078" applyFont="1" applyBorder="1" applyAlignment="1">
      <alignment vertical="center"/>
    </xf>
    <xf numFmtId="43" fontId="16" fillId="0" borderId="1" xfId="1078" applyFont="1" applyFill="1" applyBorder="1"/>
    <xf numFmtId="43" fontId="17" fillId="0" borderId="1" xfId="1078" applyFont="1" applyFill="1" applyBorder="1"/>
    <xf numFmtId="43" fontId="16" fillId="0" borderId="6" xfId="1078" applyFont="1" applyBorder="1" applyAlignment="1">
      <alignment horizontal="right"/>
    </xf>
    <xf numFmtId="166" fontId="16" fillId="0" borderId="6" xfId="1078" applyNumberFormat="1" applyFont="1" applyBorder="1"/>
    <xf numFmtId="166" fontId="17" fillId="0" borderId="1" xfId="1078" applyNumberFormat="1" applyFont="1" applyBorder="1"/>
    <xf numFmtId="166" fontId="16" fillId="0" borderId="1" xfId="1078" applyNumberFormat="1" applyFont="1" applyBorder="1"/>
    <xf numFmtId="166" fontId="16" fillId="0" borderId="1" xfId="1078" applyNumberFormat="1" applyFont="1" applyBorder="1" applyAlignment="1">
      <alignment vertical="center"/>
    </xf>
    <xf numFmtId="166" fontId="16" fillId="0" borderId="1" xfId="1078" applyNumberFormat="1" applyFont="1" applyFill="1" applyBorder="1"/>
    <xf numFmtId="166" fontId="17" fillId="0" borderId="1" xfId="1078" applyNumberFormat="1" applyFont="1" applyFill="1" applyBorder="1"/>
    <xf numFmtId="3" fontId="16" fillId="0" borderId="6" xfId="1078" applyNumberFormat="1" applyFont="1" applyBorder="1" applyAlignment="1">
      <alignment horizontal="right"/>
    </xf>
    <xf numFmtId="166" fontId="23" fillId="8" borderId="2" xfId="1078" applyNumberFormat="1" applyFont="1" applyFill="1" applyBorder="1"/>
    <xf numFmtId="221" fontId="16" fillId="0" borderId="6" xfId="1078" applyNumberFormat="1" applyFont="1" applyBorder="1" applyAlignment="1">
      <alignment horizontal="right"/>
    </xf>
    <xf numFmtId="172" fontId="16" fillId="0" borderId="6" xfId="487" applyNumberFormat="1" applyFont="1" applyBorder="1"/>
    <xf numFmtId="172" fontId="17" fillId="0" borderId="1" xfId="487" applyNumberFormat="1" applyFont="1" applyBorder="1"/>
    <xf numFmtId="172" fontId="16" fillId="0" borderId="1" xfId="487" applyNumberFormat="1" applyFont="1" applyBorder="1"/>
    <xf numFmtId="172" fontId="23" fillId="0" borderId="1" xfId="487" applyNumberFormat="1" applyFont="1" applyFill="1" applyBorder="1"/>
    <xf numFmtId="172" fontId="16" fillId="0" borderId="1" xfId="487" applyNumberFormat="1" applyFont="1" applyBorder="1" applyAlignment="1">
      <alignment vertical="center"/>
    </xf>
    <xf numFmtId="172" fontId="16" fillId="0" borderId="1" xfId="487" applyNumberFormat="1" applyFont="1" applyFill="1" applyBorder="1"/>
    <xf numFmtId="172" fontId="17" fillId="0" borderId="1" xfId="487" applyNumberFormat="1" applyFont="1" applyFill="1" applyBorder="1"/>
    <xf numFmtId="221" fontId="16" fillId="0" borderId="6" xfId="487" applyNumberFormat="1" applyFont="1" applyBorder="1" applyAlignment="1">
      <alignment horizontal="right"/>
    </xf>
    <xf numFmtId="169" fontId="23" fillId="8" borderId="2" xfId="1078" applyNumberFormat="1" applyFont="1" applyFill="1" applyBorder="1"/>
    <xf numFmtId="172" fontId="22" fillId="0" borderId="1" xfId="487" applyNumberFormat="1" applyFont="1" applyBorder="1"/>
    <xf numFmtId="172" fontId="16" fillId="0" borderId="6" xfId="487" applyNumberFormat="1" applyFont="1" applyBorder="1" applyAlignment="1">
      <alignment horizontal="right"/>
    </xf>
    <xf numFmtId="172" fontId="18" fillId="0" borderId="2" xfId="0" applyNumberFormat="1" applyFont="1" applyBorder="1" applyAlignment="1">
      <alignment horizontal="right"/>
    </xf>
    <xf numFmtId="43" fontId="17" fillId="8" borderId="1" xfId="487" applyFont="1" applyFill="1" applyBorder="1"/>
    <xf numFmtId="43" fontId="16" fillId="0" borderId="1" xfId="487" applyFont="1" applyFill="1" applyBorder="1"/>
    <xf numFmtId="43" fontId="17" fillId="0" borderId="1" xfId="487" applyFont="1" applyFill="1" applyBorder="1"/>
    <xf numFmtId="43" fontId="16" fillId="0" borderId="1" xfId="487" applyFont="1" applyBorder="1"/>
    <xf numFmtId="1" fontId="85" fillId="39" borderId="7" xfId="0" applyNumberFormat="1" applyFont="1" applyFill="1" applyBorder="1" applyAlignment="1">
      <alignment horizontal="center" vertical="center"/>
    </xf>
    <xf numFmtId="43" fontId="86" fillId="0" borderId="6" xfId="487" applyFont="1" applyFill="1" applyBorder="1" applyAlignment="1">
      <alignment horizontal="center" vertical="center"/>
    </xf>
    <xf numFmtId="172" fontId="16" fillId="0" borderId="6" xfId="487" applyNumberFormat="1" applyFont="1" applyFill="1" applyBorder="1"/>
    <xf numFmtId="172" fontId="85" fillId="0" borderId="1" xfId="487" applyNumberFormat="1" applyFont="1" applyFill="1" applyBorder="1"/>
    <xf numFmtId="172" fontId="16" fillId="0" borderId="1" xfId="487" applyNumberFormat="1" applyFont="1" applyFill="1" applyBorder="1" applyAlignment="1">
      <alignment vertical="center"/>
    </xf>
    <xf numFmtId="172" fontId="16" fillId="0" borderId="6" xfId="487" applyNumberFormat="1" applyFont="1" applyFill="1" applyBorder="1" applyAlignment="1">
      <alignment horizontal="right"/>
    </xf>
    <xf numFmtId="166" fontId="87" fillId="0" borderId="2" xfId="0" applyNumberFormat="1" applyFont="1" applyBorder="1" applyAlignment="1">
      <alignment horizontal="right"/>
    </xf>
    <xf numFmtId="166" fontId="88" fillId="0" borderId="8" xfId="0" applyNumberFormat="1" applyFont="1" applyBorder="1"/>
    <xf numFmtId="166" fontId="16" fillId="40" borderId="1" xfId="0" applyNumberFormat="1" applyFont="1" applyFill="1" applyBorder="1"/>
    <xf numFmtId="166" fontId="17" fillId="40" borderId="1" xfId="0" applyNumberFormat="1" applyFont="1" applyFill="1" applyBorder="1"/>
    <xf numFmtId="166" fontId="17" fillId="40" borderId="1" xfId="1078" applyNumberFormat="1" applyFont="1" applyFill="1" applyBorder="1"/>
    <xf numFmtId="169" fontId="17" fillId="40" borderId="1" xfId="1078" applyNumberFormat="1" applyFont="1" applyFill="1" applyBorder="1"/>
    <xf numFmtId="166" fontId="85" fillId="40" borderId="1" xfId="1078" applyNumberFormat="1" applyFont="1" applyFill="1" applyBorder="1"/>
    <xf numFmtId="43" fontId="13" fillId="0" borderId="6" xfId="487" applyFont="1" applyBorder="1" applyAlignment="1">
      <alignment horizontal="center" vertical="center"/>
    </xf>
    <xf numFmtId="166" fontId="85" fillId="40" borderId="2" xfId="1078" applyNumberFormat="1" applyFont="1" applyFill="1" applyBorder="1"/>
    <xf numFmtId="43" fontId="16" fillId="0" borderId="6" xfId="487" applyFont="1" applyBorder="1"/>
    <xf numFmtId="43" fontId="17" fillId="0" borderId="1" xfId="487" applyFont="1" applyBorder="1"/>
    <xf numFmtId="43" fontId="23" fillId="0" borderId="1" xfId="487" applyFont="1" applyFill="1" applyBorder="1"/>
    <xf numFmtId="43" fontId="16" fillId="0" borderId="1" xfId="487" applyFont="1" applyBorder="1" applyAlignment="1">
      <alignment vertical="center"/>
    </xf>
    <xf numFmtId="43" fontId="16" fillId="0" borderId="6" xfId="487" applyFont="1" applyBorder="1" applyAlignment="1">
      <alignment horizontal="right"/>
    </xf>
    <xf numFmtId="169" fontId="9" fillId="8" borderId="2" xfId="1078" applyNumberFormat="1" applyFont="1" applyFill="1" applyBorder="1"/>
    <xf numFmtId="43" fontId="13" fillId="0" borderId="1" xfId="487" applyFont="1" applyBorder="1" applyAlignment="1">
      <alignment horizontal="center" vertical="center"/>
    </xf>
    <xf numFmtId="43" fontId="6" fillId="8" borderId="0" xfId="487" applyFont="1" applyFill="1"/>
    <xf numFmtId="0" fontId="12" fillId="4" borderId="0" xfId="0" applyFont="1" applyFill="1" applyAlignment="1">
      <alignment horizontal="center"/>
    </xf>
    <xf numFmtId="3" fontId="12" fillId="4" borderId="0" xfId="0" applyNumberFormat="1" applyFont="1" applyFill="1" applyAlignment="1">
      <alignment horizontal="center" vertical="top"/>
    </xf>
    <xf numFmtId="3" fontId="12" fillId="4" borderId="0" xfId="0" applyNumberFormat="1" applyFont="1" applyFill="1" applyAlignment="1">
      <alignment horizontal="center"/>
    </xf>
    <xf numFmtId="3" fontId="15" fillId="8" borderId="0" xfId="0" applyNumberFormat="1" applyFont="1" applyFill="1" applyAlignment="1">
      <alignment horizontal="left"/>
    </xf>
    <xf numFmtId="166" fontId="12" fillId="3" borderId="0" xfId="0" applyNumberFormat="1" applyFont="1" applyFill="1" applyAlignment="1">
      <alignment horizontal="center" vertical="center"/>
    </xf>
    <xf numFmtId="166" fontId="12" fillId="3" borderId="0" xfId="0" applyNumberFormat="1" applyFont="1" applyFill="1" applyAlignment="1">
      <alignment horizontal="center" vertical="top"/>
    </xf>
    <xf numFmtId="166" fontId="16" fillId="0" borderId="0" xfId="0" applyNumberFormat="1" applyFont="1" applyAlignment="1">
      <alignment horizontal="left" wrapText="1"/>
    </xf>
    <xf numFmtId="166" fontId="12" fillId="3" borderId="12" xfId="0" applyNumberFormat="1" applyFont="1" applyFill="1" applyBorder="1" applyAlignment="1">
      <alignment horizontal="center" vertical="center"/>
    </xf>
    <xf numFmtId="166" fontId="12" fillId="3" borderId="14" xfId="0" applyNumberFormat="1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/>
    </xf>
    <xf numFmtId="166" fontId="12" fillId="3" borderId="3" xfId="0" applyNumberFormat="1" applyFont="1" applyFill="1" applyBorder="1" applyAlignment="1">
      <alignment horizontal="center" vertical="top"/>
    </xf>
    <xf numFmtId="166" fontId="12" fillId="3" borderId="4" xfId="0" applyNumberFormat="1" applyFont="1" applyFill="1" applyBorder="1" applyAlignment="1">
      <alignment horizontal="center" vertical="top"/>
    </xf>
    <xf numFmtId="3" fontId="12" fillId="4" borderId="12" xfId="0" applyNumberFormat="1" applyFont="1" applyFill="1" applyBorder="1" applyAlignment="1">
      <alignment horizontal="center"/>
    </xf>
    <xf numFmtId="3" fontId="12" fillId="4" borderId="14" xfId="0" applyNumberFormat="1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center" vertical="top"/>
    </xf>
    <xf numFmtId="3" fontId="12" fillId="4" borderId="4" xfId="0" applyNumberFormat="1" applyFont="1" applyFill="1" applyBorder="1" applyAlignment="1">
      <alignment horizontal="center" vertical="top"/>
    </xf>
    <xf numFmtId="166" fontId="12" fillId="3" borderId="13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/>
    </xf>
    <xf numFmtId="166" fontId="12" fillId="3" borderId="5" xfId="0" applyNumberFormat="1" applyFont="1" applyFill="1" applyBorder="1" applyAlignment="1">
      <alignment horizontal="center" vertical="top"/>
    </xf>
    <xf numFmtId="3" fontId="12" fillId="4" borderId="13" xfId="0" applyNumberFormat="1" applyFont="1" applyFill="1" applyBorder="1" applyAlignment="1">
      <alignment horizontal="center"/>
    </xf>
    <xf numFmtId="3" fontId="12" fillId="4" borderId="5" xfId="0" applyNumberFormat="1" applyFont="1" applyFill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3" fontId="6" fillId="8" borderId="0" xfId="0" applyNumberFormat="1" applyFont="1" applyFill="1" applyAlignment="1">
      <alignment horizontal="left" wrapText="1"/>
    </xf>
    <xf numFmtId="3" fontId="15" fillId="3" borderId="0" xfId="0" applyNumberFormat="1" applyFont="1" applyFill="1" applyAlignment="1">
      <alignment horizontal="left"/>
    </xf>
    <xf numFmtId="166" fontId="12" fillId="3" borderId="12" xfId="0" applyNumberFormat="1" applyFont="1" applyFill="1" applyBorder="1" applyAlignment="1">
      <alignment horizontal="center" wrapText="1"/>
    </xf>
    <xf numFmtId="166" fontId="12" fillId="3" borderId="14" xfId="0" applyNumberFormat="1" applyFont="1" applyFill="1" applyBorder="1" applyAlignment="1">
      <alignment horizontal="center" wrapText="1"/>
    </xf>
    <xf numFmtId="0" fontId="0" fillId="8" borderId="0" xfId="0" applyFill="1" applyAlignment="1">
      <alignment horizontal="center"/>
    </xf>
    <xf numFmtId="3" fontId="12" fillId="4" borderId="12" xfId="0" applyNumberFormat="1" applyFont="1" applyFill="1" applyBorder="1"/>
    <xf numFmtId="3" fontId="12" fillId="4" borderId="14" xfId="0" applyNumberFormat="1" applyFont="1" applyFill="1" applyBorder="1"/>
    <xf numFmtId="222" fontId="6" fillId="0" borderId="0" xfId="0" applyNumberFormat="1" applyFont="1"/>
    <xf numFmtId="43" fontId="6" fillId="0" borderId="0" xfId="487" applyFont="1"/>
  </cellXfs>
  <cellStyles count="1081">
    <cellStyle name="????" xfId="20" xr:uid="{00000000-0005-0000-0000-000000000000}"/>
    <cellStyle name="?????" xfId="21" xr:uid="{00000000-0005-0000-0000-000001000000}"/>
    <cellStyle name="????????" xfId="22" xr:uid="{00000000-0005-0000-0000-000002000000}"/>
    <cellStyle name="?????????????" xfId="23" xr:uid="{00000000-0005-0000-0000-000003000000}"/>
    <cellStyle name="??????????_BOPENGC" xfId="24" xr:uid="{00000000-0005-0000-0000-000004000000}"/>
    <cellStyle name="?????????1" xfId="25" xr:uid="{00000000-0005-0000-0000-000005000000}"/>
    <cellStyle name="?????????2" xfId="26" xr:uid="{00000000-0005-0000-0000-000006000000}"/>
    <cellStyle name="????????_BOPENGC" xfId="27" xr:uid="{00000000-0005-0000-0000-000007000000}"/>
    <cellStyle name="???????_BARNARD" xfId="28" xr:uid="{00000000-0005-0000-0000-000008000000}"/>
    <cellStyle name="1 indent" xfId="29" xr:uid="{00000000-0005-0000-0000-000009000000}"/>
    <cellStyle name="2 indents" xfId="30" xr:uid="{00000000-0005-0000-0000-00000A000000}"/>
    <cellStyle name="20% - Accent1" xfId="31" xr:uid="{00000000-0005-0000-0000-00000B000000}"/>
    <cellStyle name="20% - Accent2" xfId="32" xr:uid="{00000000-0005-0000-0000-00000C000000}"/>
    <cellStyle name="20% - Accent3" xfId="33" xr:uid="{00000000-0005-0000-0000-00000D000000}"/>
    <cellStyle name="20% - Accent4" xfId="34" xr:uid="{00000000-0005-0000-0000-00000E000000}"/>
    <cellStyle name="20% - Accent5" xfId="35" xr:uid="{00000000-0005-0000-0000-00000F000000}"/>
    <cellStyle name="20% - Accent6" xfId="36" xr:uid="{00000000-0005-0000-0000-000010000000}"/>
    <cellStyle name="20% - Énfasis1 2" xfId="37" xr:uid="{00000000-0005-0000-0000-000011000000}"/>
    <cellStyle name="20% - Énfasis1 2 2" xfId="38" xr:uid="{00000000-0005-0000-0000-000012000000}"/>
    <cellStyle name="20% - Énfasis1 2 3" xfId="39" xr:uid="{00000000-0005-0000-0000-000013000000}"/>
    <cellStyle name="20% - Énfasis1 2_SUBSIDIOS" xfId="40" xr:uid="{00000000-0005-0000-0000-000014000000}"/>
    <cellStyle name="20% - Énfasis1 3" xfId="41" xr:uid="{00000000-0005-0000-0000-000015000000}"/>
    <cellStyle name="20% - Énfasis1 4" xfId="42" xr:uid="{00000000-0005-0000-0000-000016000000}"/>
    <cellStyle name="20% - Énfasis2 2" xfId="43" xr:uid="{00000000-0005-0000-0000-000017000000}"/>
    <cellStyle name="20% - Énfasis2 2 2" xfId="44" xr:uid="{00000000-0005-0000-0000-000018000000}"/>
    <cellStyle name="20% - Énfasis2 2 3" xfId="45" xr:uid="{00000000-0005-0000-0000-000019000000}"/>
    <cellStyle name="20% - Énfasis2 2_SUBSIDIOS" xfId="46" xr:uid="{00000000-0005-0000-0000-00001A000000}"/>
    <cellStyle name="20% - Énfasis2 3" xfId="47" xr:uid="{00000000-0005-0000-0000-00001B000000}"/>
    <cellStyle name="20% - Énfasis2 4" xfId="48" xr:uid="{00000000-0005-0000-0000-00001C000000}"/>
    <cellStyle name="20% - Énfasis3 2" xfId="49" xr:uid="{00000000-0005-0000-0000-00001D000000}"/>
    <cellStyle name="20% - Énfasis3 2 2" xfId="50" xr:uid="{00000000-0005-0000-0000-00001E000000}"/>
    <cellStyle name="20% - Énfasis3 2 3" xfId="51" xr:uid="{00000000-0005-0000-0000-00001F000000}"/>
    <cellStyle name="20% - Énfasis3 2_SUBSIDIOS" xfId="52" xr:uid="{00000000-0005-0000-0000-000020000000}"/>
    <cellStyle name="20% - Énfasis3 3" xfId="53" xr:uid="{00000000-0005-0000-0000-000021000000}"/>
    <cellStyle name="20% - Énfasis3 4" xfId="54" xr:uid="{00000000-0005-0000-0000-000022000000}"/>
    <cellStyle name="20% - Énfasis4 2" xfId="55" xr:uid="{00000000-0005-0000-0000-000023000000}"/>
    <cellStyle name="20% - Énfasis4 2 2" xfId="56" xr:uid="{00000000-0005-0000-0000-000024000000}"/>
    <cellStyle name="20% - Énfasis4 2 3" xfId="57" xr:uid="{00000000-0005-0000-0000-000025000000}"/>
    <cellStyle name="20% - Énfasis4 2_SUBSIDIOS" xfId="58" xr:uid="{00000000-0005-0000-0000-000026000000}"/>
    <cellStyle name="20% - Énfasis4 3" xfId="59" xr:uid="{00000000-0005-0000-0000-000027000000}"/>
    <cellStyle name="20% - Énfasis4 4" xfId="60" xr:uid="{00000000-0005-0000-0000-000028000000}"/>
    <cellStyle name="20% - Énfasis5 2" xfId="61" xr:uid="{00000000-0005-0000-0000-000029000000}"/>
    <cellStyle name="20% - Énfasis5 2 2" xfId="62" xr:uid="{00000000-0005-0000-0000-00002A000000}"/>
    <cellStyle name="20% - Énfasis5 2 3" xfId="63" xr:uid="{00000000-0005-0000-0000-00002B000000}"/>
    <cellStyle name="20% - Énfasis5 2_SUBSIDIOS" xfId="64" xr:uid="{00000000-0005-0000-0000-00002C000000}"/>
    <cellStyle name="20% - Énfasis5 3" xfId="65" xr:uid="{00000000-0005-0000-0000-00002D000000}"/>
    <cellStyle name="20% - Énfasis5 4" xfId="66" xr:uid="{00000000-0005-0000-0000-00002E000000}"/>
    <cellStyle name="20% - Énfasis6 2" xfId="67" xr:uid="{00000000-0005-0000-0000-00002F000000}"/>
    <cellStyle name="20% - Énfasis6 2 2" xfId="68" xr:uid="{00000000-0005-0000-0000-000030000000}"/>
    <cellStyle name="20% - Énfasis6 2 3" xfId="69" xr:uid="{00000000-0005-0000-0000-000031000000}"/>
    <cellStyle name="20% - Énfasis6 2_SUBSIDIOS" xfId="70" xr:uid="{00000000-0005-0000-0000-000032000000}"/>
    <cellStyle name="20% - Énfasis6 3" xfId="71" xr:uid="{00000000-0005-0000-0000-000033000000}"/>
    <cellStyle name="20% - Énfasis6 4" xfId="72" xr:uid="{00000000-0005-0000-0000-000034000000}"/>
    <cellStyle name="3 indents" xfId="73" xr:uid="{00000000-0005-0000-0000-000035000000}"/>
    <cellStyle name="4 indents" xfId="74" xr:uid="{00000000-0005-0000-0000-000036000000}"/>
    <cellStyle name="40% - Accent1" xfId="75" xr:uid="{00000000-0005-0000-0000-000037000000}"/>
    <cellStyle name="40% - Accent2" xfId="76" xr:uid="{00000000-0005-0000-0000-000038000000}"/>
    <cellStyle name="40% - Accent3" xfId="77" xr:uid="{00000000-0005-0000-0000-000039000000}"/>
    <cellStyle name="40% - Accent4" xfId="78" xr:uid="{00000000-0005-0000-0000-00003A000000}"/>
    <cellStyle name="40% - Accent5" xfId="79" xr:uid="{00000000-0005-0000-0000-00003B000000}"/>
    <cellStyle name="40% - Accent6" xfId="80" xr:uid="{00000000-0005-0000-0000-00003C000000}"/>
    <cellStyle name="40% - Énfasis1 2" xfId="81" xr:uid="{00000000-0005-0000-0000-00003D000000}"/>
    <cellStyle name="40% - Énfasis1 2 2" xfId="82" xr:uid="{00000000-0005-0000-0000-00003E000000}"/>
    <cellStyle name="40% - Énfasis1 2 3" xfId="83" xr:uid="{00000000-0005-0000-0000-00003F000000}"/>
    <cellStyle name="40% - Énfasis1 2_SUBSIDIOS" xfId="84" xr:uid="{00000000-0005-0000-0000-000040000000}"/>
    <cellStyle name="40% - Énfasis1 3" xfId="85" xr:uid="{00000000-0005-0000-0000-000041000000}"/>
    <cellStyle name="40% - Énfasis1 4" xfId="86" xr:uid="{00000000-0005-0000-0000-000042000000}"/>
    <cellStyle name="40% - Énfasis2 2" xfId="87" xr:uid="{00000000-0005-0000-0000-000043000000}"/>
    <cellStyle name="40% - Énfasis2 2 2" xfId="88" xr:uid="{00000000-0005-0000-0000-000044000000}"/>
    <cellStyle name="40% - Énfasis2 2 3" xfId="89" xr:uid="{00000000-0005-0000-0000-000045000000}"/>
    <cellStyle name="40% - Énfasis2 2_SUBSIDIOS" xfId="90" xr:uid="{00000000-0005-0000-0000-000046000000}"/>
    <cellStyle name="40% - Énfasis2 3" xfId="91" xr:uid="{00000000-0005-0000-0000-000047000000}"/>
    <cellStyle name="40% - Énfasis2 4" xfId="92" xr:uid="{00000000-0005-0000-0000-000048000000}"/>
    <cellStyle name="40% - Énfasis3 2" xfId="93" xr:uid="{00000000-0005-0000-0000-000049000000}"/>
    <cellStyle name="40% - Énfasis3 2 2" xfId="94" xr:uid="{00000000-0005-0000-0000-00004A000000}"/>
    <cellStyle name="40% - Énfasis3 2 3" xfId="95" xr:uid="{00000000-0005-0000-0000-00004B000000}"/>
    <cellStyle name="40% - Énfasis3 2_SUBSIDIOS" xfId="96" xr:uid="{00000000-0005-0000-0000-00004C000000}"/>
    <cellStyle name="40% - Énfasis3 3" xfId="97" xr:uid="{00000000-0005-0000-0000-00004D000000}"/>
    <cellStyle name="40% - Énfasis3 4" xfId="98" xr:uid="{00000000-0005-0000-0000-00004E000000}"/>
    <cellStyle name="40% - Énfasis4 2" xfId="99" xr:uid="{00000000-0005-0000-0000-00004F000000}"/>
    <cellStyle name="40% - Énfasis4 2 2" xfId="100" xr:uid="{00000000-0005-0000-0000-000050000000}"/>
    <cellStyle name="40% - Énfasis4 2 3" xfId="101" xr:uid="{00000000-0005-0000-0000-000051000000}"/>
    <cellStyle name="40% - Énfasis4 2_SUBSIDIOS" xfId="102" xr:uid="{00000000-0005-0000-0000-000052000000}"/>
    <cellStyle name="40% - Énfasis4 3" xfId="103" xr:uid="{00000000-0005-0000-0000-000053000000}"/>
    <cellStyle name="40% - Énfasis4 4" xfId="104" xr:uid="{00000000-0005-0000-0000-000054000000}"/>
    <cellStyle name="40% - Énfasis5 2" xfId="105" xr:uid="{00000000-0005-0000-0000-000055000000}"/>
    <cellStyle name="40% - Énfasis5 2 2" xfId="106" xr:uid="{00000000-0005-0000-0000-000056000000}"/>
    <cellStyle name="40% - Énfasis5 2 3" xfId="107" xr:uid="{00000000-0005-0000-0000-000057000000}"/>
    <cellStyle name="40% - Énfasis5 2_SUBSIDIOS" xfId="108" xr:uid="{00000000-0005-0000-0000-000058000000}"/>
    <cellStyle name="40% - Énfasis5 3" xfId="109" xr:uid="{00000000-0005-0000-0000-000059000000}"/>
    <cellStyle name="40% - Énfasis5 4" xfId="110" xr:uid="{00000000-0005-0000-0000-00005A000000}"/>
    <cellStyle name="40% - Énfasis6 2" xfId="111" xr:uid="{00000000-0005-0000-0000-00005B000000}"/>
    <cellStyle name="40% - Énfasis6 2 2" xfId="112" xr:uid="{00000000-0005-0000-0000-00005C000000}"/>
    <cellStyle name="40% - Énfasis6 2 3" xfId="113" xr:uid="{00000000-0005-0000-0000-00005D000000}"/>
    <cellStyle name="40% - Énfasis6 2_SUBSIDIOS" xfId="114" xr:uid="{00000000-0005-0000-0000-00005E000000}"/>
    <cellStyle name="40% - Énfasis6 3" xfId="115" xr:uid="{00000000-0005-0000-0000-00005F000000}"/>
    <cellStyle name="40% - Énfasis6 4" xfId="116" xr:uid="{00000000-0005-0000-0000-000060000000}"/>
    <cellStyle name="5 indents" xfId="117" xr:uid="{00000000-0005-0000-0000-000061000000}"/>
    <cellStyle name="60% - Accent1" xfId="118" xr:uid="{00000000-0005-0000-0000-000062000000}"/>
    <cellStyle name="60% - Accent2" xfId="119" xr:uid="{00000000-0005-0000-0000-000063000000}"/>
    <cellStyle name="60% - Accent3" xfId="120" xr:uid="{00000000-0005-0000-0000-000064000000}"/>
    <cellStyle name="60% - Accent4" xfId="121" xr:uid="{00000000-0005-0000-0000-000065000000}"/>
    <cellStyle name="60% - Accent5" xfId="122" xr:uid="{00000000-0005-0000-0000-000066000000}"/>
    <cellStyle name="60% - Accent6" xfId="123" xr:uid="{00000000-0005-0000-0000-000067000000}"/>
    <cellStyle name="60% - Énfasis1 2" xfId="124" xr:uid="{00000000-0005-0000-0000-000068000000}"/>
    <cellStyle name="60% - Énfasis1 2 2" xfId="125" xr:uid="{00000000-0005-0000-0000-000069000000}"/>
    <cellStyle name="60% - Énfasis1 2 3" xfId="126" xr:uid="{00000000-0005-0000-0000-00006A000000}"/>
    <cellStyle name="60% - Énfasis1 3" xfId="127" xr:uid="{00000000-0005-0000-0000-00006B000000}"/>
    <cellStyle name="60% - Énfasis1 4" xfId="128" xr:uid="{00000000-0005-0000-0000-00006C000000}"/>
    <cellStyle name="60% - Énfasis2 2" xfId="129" xr:uid="{00000000-0005-0000-0000-00006D000000}"/>
    <cellStyle name="60% - Énfasis2 2 2" xfId="130" xr:uid="{00000000-0005-0000-0000-00006E000000}"/>
    <cellStyle name="60% - Énfasis2 2 3" xfId="131" xr:uid="{00000000-0005-0000-0000-00006F000000}"/>
    <cellStyle name="60% - Énfasis2 3" xfId="132" xr:uid="{00000000-0005-0000-0000-000070000000}"/>
    <cellStyle name="60% - Énfasis2 4" xfId="133" xr:uid="{00000000-0005-0000-0000-000071000000}"/>
    <cellStyle name="60% - Énfasis3 2" xfId="134" xr:uid="{00000000-0005-0000-0000-000072000000}"/>
    <cellStyle name="60% - Énfasis3 2 2" xfId="135" xr:uid="{00000000-0005-0000-0000-000073000000}"/>
    <cellStyle name="60% - Énfasis3 2 3" xfId="136" xr:uid="{00000000-0005-0000-0000-000074000000}"/>
    <cellStyle name="60% - Énfasis3 3" xfId="137" xr:uid="{00000000-0005-0000-0000-000075000000}"/>
    <cellStyle name="60% - Énfasis3 4" xfId="138" xr:uid="{00000000-0005-0000-0000-000076000000}"/>
    <cellStyle name="60% - Énfasis4 2" xfId="139" xr:uid="{00000000-0005-0000-0000-000077000000}"/>
    <cellStyle name="60% - Énfasis4 2 2" xfId="140" xr:uid="{00000000-0005-0000-0000-000078000000}"/>
    <cellStyle name="60% - Énfasis4 2 3" xfId="141" xr:uid="{00000000-0005-0000-0000-000079000000}"/>
    <cellStyle name="60% - Énfasis4 3" xfId="142" xr:uid="{00000000-0005-0000-0000-00007A000000}"/>
    <cellStyle name="60% - Énfasis4 4" xfId="143" xr:uid="{00000000-0005-0000-0000-00007B000000}"/>
    <cellStyle name="60% - Énfasis5 2" xfId="144" xr:uid="{00000000-0005-0000-0000-00007C000000}"/>
    <cellStyle name="60% - Énfasis5 2 2" xfId="145" xr:uid="{00000000-0005-0000-0000-00007D000000}"/>
    <cellStyle name="60% - Énfasis5 2 3" xfId="146" xr:uid="{00000000-0005-0000-0000-00007E000000}"/>
    <cellStyle name="60% - Énfasis5 3" xfId="147" xr:uid="{00000000-0005-0000-0000-00007F000000}"/>
    <cellStyle name="60% - Énfasis5 4" xfId="148" xr:uid="{00000000-0005-0000-0000-000080000000}"/>
    <cellStyle name="60% - Énfasis6 2" xfId="149" xr:uid="{00000000-0005-0000-0000-000081000000}"/>
    <cellStyle name="60% - Énfasis6 2 2" xfId="150" xr:uid="{00000000-0005-0000-0000-000082000000}"/>
    <cellStyle name="60% - Énfasis6 2 3" xfId="151" xr:uid="{00000000-0005-0000-0000-000083000000}"/>
    <cellStyle name="60% - Énfasis6 3" xfId="152" xr:uid="{00000000-0005-0000-0000-000084000000}"/>
    <cellStyle name="60% - Énfasis6 4" xfId="153" xr:uid="{00000000-0005-0000-0000-000085000000}"/>
    <cellStyle name="Accent1" xfId="154" xr:uid="{00000000-0005-0000-0000-000086000000}"/>
    <cellStyle name="Accent2" xfId="155" xr:uid="{00000000-0005-0000-0000-000087000000}"/>
    <cellStyle name="Accent3" xfId="156" xr:uid="{00000000-0005-0000-0000-000088000000}"/>
    <cellStyle name="Accent4" xfId="157" xr:uid="{00000000-0005-0000-0000-000089000000}"/>
    <cellStyle name="Accent5" xfId="158" xr:uid="{00000000-0005-0000-0000-00008A000000}"/>
    <cellStyle name="Accent6" xfId="159" xr:uid="{00000000-0005-0000-0000-00008B000000}"/>
    <cellStyle name="annee semestre" xfId="160" xr:uid="{00000000-0005-0000-0000-00008C000000}"/>
    <cellStyle name="annee semestre 2" xfId="161" xr:uid="{00000000-0005-0000-0000-00008D000000}"/>
    <cellStyle name="Array" xfId="162" xr:uid="{00000000-0005-0000-0000-00008E000000}"/>
    <cellStyle name="Array Enter" xfId="163" xr:uid="{00000000-0005-0000-0000-00008F000000}"/>
    <cellStyle name="Bad" xfId="164" xr:uid="{00000000-0005-0000-0000-000090000000}"/>
    <cellStyle name="Buena 2" xfId="165" xr:uid="{00000000-0005-0000-0000-000091000000}"/>
    <cellStyle name="Buena 2 2" xfId="166" xr:uid="{00000000-0005-0000-0000-000092000000}"/>
    <cellStyle name="Buena 2 3" xfId="167" xr:uid="{00000000-0005-0000-0000-000093000000}"/>
    <cellStyle name="Buena 3" xfId="168" xr:uid="{00000000-0005-0000-0000-000094000000}"/>
    <cellStyle name="Buena 4" xfId="169" xr:uid="{00000000-0005-0000-0000-000095000000}"/>
    <cellStyle name="Cabecera 1" xfId="170" xr:uid="{00000000-0005-0000-0000-000096000000}"/>
    <cellStyle name="Cabecera 2" xfId="171" xr:uid="{00000000-0005-0000-0000-000097000000}"/>
    <cellStyle name="Calculation" xfId="172" xr:uid="{00000000-0005-0000-0000-000098000000}"/>
    <cellStyle name="Cálculo 2" xfId="173" xr:uid="{00000000-0005-0000-0000-000099000000}"/>
    <cellStyle name="Cálculo 2 2" xfId="174" xr:uid="{00000000-0005-0000-0000-00009A000000}"/>
    <cellStyle name="Cálculo 2 3" xfId="175" xr:uid="{00000000-0005-0000-0000-00009B000000}"/>
    <cellStyle name="Cálculo 3" xfId="176" xr:uid="{00000000-0005-0000-0000-00009C000000}"/>
    <cellStyle name="Cálculo 4" xfId="177" xr:uid="{00000000-0005-0000-0000-00009D000000}"/>
    <cellStyle name="Celda de comprobación 2" xfId="178" xr:uid="{00000000-0005-0000-0000-00009E000000}"/>
    <cellStyle name="Celda de comprobación 2 2" xfId="179" xr:uid="{00000000-0005-0000-0000-00009F000000}"/>
    <cellStyle name="Celda de comprobación 2 2 2" xfId="180" xr:uid="{00000000-0005-0000-0000-0000A0000000}"/>
    <cellStyle name="Celda de comprobación 2 3" xfId="181" xr:uid="{00000000-0005-0000-0000-0000A1000000}"/>
    <cellStyle name="Celda de comprobación 2 3 2" xfId="182" xr:uid="{00000000-0005-0000-0000-0000A2000000}"/>
    <cellStyle name="Celda de comprobación 2 4" xfId="183" xr:uid="{00000000-0005-0000-0000-0000A3000000}"/>
    <cellStyle name="Celda de comprobación 3" xfId="184" xr:uid="{00000000-0005-0000-0000-0000A4000000}"/>
    <cellStyle name="Celda de comprobación 3 2" xfId="185" xr:uid="{00000000-0005-0000-0000-0000A5000000}"/>
    <cellStyle name="Celda de comprobación 4" xfId="186" xr:uid="{00000000-0005-0000-0000-0000A6000000}"/>
    <cellStyle name="Celda de comprobación 4 2" xfId="187" xr:uid="{00000000-0005-0000-0000-0000A7000000}"/>
    <cellStyle name="Celda vinculada 2" xfId="188" xr:uid="{00000000-0005-0000-0000-0000A8000000}"/>
    <cellStyle name="Celda vinculada 2 2" xfId="189" xr:uid="{00000000-0005-0000-0000-0000A9000000}"/>
    <cellStyle name="Celda vinculada 2 3" xfId="190" xr:uid="{00000000-0005-0000-0000-0000AA000000}"/>
    <cellStyle name="Celda vinculada 3" xfId="191" xr:uid="{00000000-0005-0000-0000-0000AB000000}"/>
    <cellStyle name="Celda vinculada 4" xfId="192" xr:uid="{00000000-0005-0000-0000-0000AC000000}"/>
    <cellStyle name="Check Cell" xfId="193" xr:uid="{00000000-0005-0000-0000-0000AD000000}"/>
    <cellStyle name="Check Cell 2" xfId="194" xr:uid="{00000000-0005-0000-0000-0000AE000000}"/>
    <cellStyle name="Clive" xfId="195" xr:uid="{00000000-0005-0000-0000-0000AF000000}"/>
    <cellStyle name="Comma" xfId="4" xr:uid="{00000000-0005-0000-0000-0000B0000000}"/>
    <cellStyle name="Comma [0]" xfId="196" xr:uid="{00000000-0005-0000-0000-0000B1000000}"/>
    <cellStyle name="Comma 2" xfId="197" xr:uid="{00000000-0005-0000-0000-0000B2000000}"/>
    <cellStyle name="Comma 3" xfId="1078" xr:uid="{EAA01CB1-3A91-474A-81C4-B69E753BBB64}"/>
    <cellStyle name="Comma 4" xfId="1080" xr:uid="{15E3F7FF-DDEF-40E5-AC6C-C76F21CE7901}"/>
    <cellStyle name="Comma_Budget Financing Template" xfId="198" xr:uid="{00000000-0005-0000-0000-0000B3000000}"/>
    <cellStyle name="Comma0" xfId="199" xr:uid="{00000000-0005-0000-0000-0000B4000000}"/>
    <cellStyle name="Comma0 2" xfId="200" xr:uid="{00000000-0005-0000-0000-0000B5000000}"/>
    <cellStyle name="Comma0 2 2" xfId="201" xr:uid="{00000000-0005-0000-0000-0000B6000000}"/>
    <cellStyle name="Comma0 2 3" xfId="202" xr:uid="{00000000-0005-0000-0000-0000B7000000}"/>
    <cellStyle name="Comma0 3" xfId="203" xr:uid="{00000000-0005-0000-0000-0000B8000000}"/>
    <cellStyle name="Comma0 4" xfId="204" xr:uid="{00000000-0005-0000-0000-0000B9000000}"/>
    <cellStyle name="contour" xfId="205" xr:uid="{00000000-0005-0000-0000-0000BA000000}"/>
    <cellStyle name="Currency" xfId="206" xr:uid="{00000000-0005-0000-0000-0000BB000000}"/>
    <cellStyle name="Currency [0]" xfId="207" xr:uid="{00000000-0005-0000-0000-0000BC000000}"/>
    <cellStyle name="Currency_GNCj_96" xfId="208" xr:uid="{00000000-0005-0000-0000-0000BD000000}"/>
    <cellStyle name="Currency0" xfId="209" xr:uid="{00000000-0005-0000-0000-0000BE000000}"/>
    <cellStyle name="Currency0 2" xfId="210" xr:uid="{00000000-0005-0000-0000-0000BF000000}"/>
    <cellStyle name="Currency0 2 2" xfId="211" xr:uid="{00000000-0005-0000-0000-0000C0000000}"/>
    <cellStyle name="Currency0 2 3" xfId="212" xr:uid="{00000000-0005-0000-0000-0000C1000000}"/>
    <cellStyle name="Currency0 3" xfId="213" xr:uid="{00000000-0005-0000-0000-0000C2000000}"/>
    <cellStyle name="Currency0 4" xfId="214" xr:uid="{00000000-0005-0000-0000-0000C3000000}"/>
    <cellStyle name="Date" xfId="215" xr:uid="{00000000-0005-0000-0000-0000C4000000}"/>
    <cellStyle name="Date 2" xfId="216" xr:uid="{00000000-0005-0000-0000-0000C5000000}"/>
    <cellStyle name="données" xfId="217" xr:uid="{00000000-0005-0000-0000-0000C6000000}"/>
    <cellStyle name="donnéesbord" xfId="218" xr:uid="{00000000-0005-0000-0000-0000C7000000}"/>
    <cellStyle name="Encabezado 4 2" xfId="219" xr:uid="{00000000-0005-0000-0000-0000C8000000}"/>
    <cellStyle name="Encabezado 4 2 2" xfId="220" xr:uid="{00000000-0005-0000-0000-0000C9000000}"/>
    <cellStyle name="Encabezado 4 2 3" xfId="221" xr:uid="{00000000-0005-0000-0000-0000CA000000}"/>
    <cellStyle name="Encabezado 4 3" xfId="222" xr:uid="{00000000-0005-0000-0000-0000CB000000}"/>
    <cellStyle name="Encabezado 4 4" xfId="223" xr:uid="{00000000-0005-0000-0000-0000CC000000}"/>
    <cellStyle name="Énfasis1 2" xfId="224" xr:uid="{00000000-0005-0000-0000-0000CD000000}"/>
    <cellStyle name="Énfasis1 2 2" xfId="225" xr:uid="{00000000-0005-0000-0000-0000CE000000}"/>
    <cellStyle name="Énfasis1 2 3" xfId="226" xr:uid="{00000000-0005-0000-0000-0000CF000000}"/>
    <cellStyle name="Énfasis1 3" xfId="227" xr:uid="{00000000-0005-0000-0000-0000D0000000}"/>
    <cellStyle name="Énfasis1 4" xfId="228" xr:uid="{00000000-0005-0000-0000-0000D1000000}"/>
    <cellStyle name="Énfasis2 2" xfId="229" xr:uid="{00000000-0005-0000-0000-0000D2000000}"/>
    <cellStyle name="Énfasis2 2 2" xfId="230" xr:uid="{00000000-0005-0000-0000-0000D3000000}"/>
    <cellStyle name="Énfasis2 2 3" xfId="231" xr:uid="{00000000-0005-0000-0000-0000D4000000}"/>
    <cellStyle name="Énfasis2 3" xfId="232" xr:uid="{00000000-0005-0000-0000-0000D5000000}"/>
    <cellStyle name="Énfasis2 4" xfId="233" xr:uid="{00000000-0005-0000-0000-0000D6000000}"/>
    <cellStyle name="Énfasis3 2" xfId="234" xr:uid="{00000000-0005-0000-0000-0000D7000000}"/>
    <cellStyle name="Énfasis3 2 2" xfId="235" xr:uid="{00000000-0005-0000-0000-0000D8000000}"/>
    <cellStyle name="Énfasis3 2 3" xfId="236" xr:uid="{00000000-0005-0000-0000-0000D9000000}"/>
    <cellStyle name="Énfasis3 3" xfId="237" xr:uid="{00000000-0005-0000-0000-0000DA000000}"/>
    <cellStyle name="Énfasis3 4" xfId="238" xr:uid="{00000000-0005-0000-0000-0000DB000000}"/>
    <cellStyle name="Énfasis4 2" xfId="239" xr:uid="{00000000-0005-0000-0000-0000DC000000}"/>
    <cellStyle name="Énfasis4 2 2" xfId="240" xr:uid="{00000000-0005-0000-0000-0000DD000000}"/>
    <cellStyle name="Énfasis4 2 3" xfId="241" xr:uid="{00000000-0005-0000-0000-0000DE000000}"/>
    <cellStyle name="Énfasis4 3" xfId="242" xr:uid="{00000000-0005-0000-0000-0000DF000000}"/>
    <cellStyle name="Énfasis4 4" xfId="243" xr:uid="{00000000-0005-0000-0000-0000E0000000}"/>
    <cellStyle name="Énfasis5 2" xfId="244" xr:uid="{00000000-0005-0000-0000-0000E1000000}"/>
    <cellStyle name="Énfasis5 2 2" xfId="245" xr:uid="{00000000-0005-0000-0000-0000E2000000}"/>
    <cellStyle name="Énfasis5 2 3" xfId="246" xr:uid="{00000000-0005-0000-0000-0000E3000000}"/>
    <cellStyle name="Énfasis5 3" xfId="247" xr:uid="{00000000-0005-0000-0000-0000E4000000}"/>
    <cellStyle name="Énfasis5 4" xfId="248" xr:uid="{00000000-0005-0000-0000-0000E5000000}"/>
    <cellStyle name="Énfasis6 2" xfId="249" xr:uid="{00000000-0005-0000-0000-0000E6000000}"/>
    <cellStyle name="Énfasis6 2 2" xfId="250" xr:uid="{00000000-0005-0000-0000-0000E7000000}"/>
    <cellStyle name="Énfasis6 2 3" xfId="251" xr:uid="{00000000-0005-0000-0000-0000E8000000}"/>
    <cellStyle name="Énfasis6 3" xfId="252" xr:uid="{00000000-0005-0000-0000-0000E9000000}"/>
    <cellStyle name="Énfasis6 4" xfId="253" xr:uid="{00000000-0005-0000-0000-0000EA000000}"/>
    <cellStyle name="Entrada 2" xfId="254" xr:uid="{00000000-0005-0000-0000-0000EB000000}"/>
    <cellStyle name="Entrada 2 2" xfId="255" xr:uid="{00000000-0005-0000-0000-0000EC000000}"/>
    <cellStyle name="Entrada 2 3" xfId="256" xr:uid="{00000000-0005-0000-0000-0000ED000000}"/>
    <cellStyle name="Entrada 3" xfId="257" xr:uid="{00000000-0005-0000-0000-0000EE000000}"/>
    <cellStyle name="Entrada 4" xfId="258" xr:uid="{00000000-0005-0000-0000-0000EF000000}"/>
    <cellStyle name="Est.Fin." xfId="259" xr:uid="{00000000-0005-0000-0000-0000F0000000}"/>
    <cellStyle name="Estilo 1" xfId="260" xr:uid="{00000000-0005-0000-0000-0000F1000000}"/>
    <cellStyle name="Euro" xfId="5" xr:uid="{00000000-0005-0000-0000-0000F2000000}"/>
    <cellStyle name="Euro 10" xfId="262" xr:uid="{00000000-0005-0000-0000-0000F3000000}"/>
    <cellStyle name="Euro 11" xfId="263" xr:uid="{00000000-0005-0000-0000-0000F4000000}"/>
    <cellStyle name="Euro 12" xfId="264" xr:uid="{00000000-0005-0000-0000-0000F5000000}"/>
    <cellStyle name="Euro 13" xfId="265" xr:uid="{00000000-0005-0000-0000-0000F6000000}"/>
    <cellStyle name="Euro 14" xfId="266" xr:uid="{00000000-0005-0000-0000-0000F7000000}"/>
    <cellStyle name="Euro 15" xfId="267" xr:uid="{00000000-0005-0000-0000-0000F8000000}"/>
    <cellStyle name="Euro 16" xfId="268" xr:uid="{00000000-0005-0000-0000-0000F9000000}"/>
    <cellStyle name="Euro 17" xfId="269" xr:uid="{00000000-0005-0000-0000-0000FA000000}"/>
    <cellStyle name="Euro 18" xfId="270" xr:uid="{00000000-0005-0000-0000-0000FB000000}"/>
    <cellStyle name="Euro 19" xfId="271" xr:uid="{00000000-0005-0000-0000-0000FC000000}"/>
    <cellStyle name="Euro 2" xfId="6" xr:uid="{00000000-0005-0000-0000-0000FD000000}"/>
    <cellStyle name="Euro 2 2" xfId="273" xr:uid="{00000000-0005-0000-0000-0000FE000000}"/>
    <cellStyle name="Euro 2 3" xfId="274" xr:uid="{00000000-0005-0000-0000-0000FF000000}"/>
    <cellStyle name="Euro 2 4" xfId="272" xr:uid="{00000000-0005-0000-0000-000000010000}"/>
    <cellStyle name="Euro 20" xfId="275" xr:uid="{00000000-0005-0000-0000-000001010000}"/>
    <cellStyle name="Euro 21" xfId="261" xr:uid="{00000000-0005-0000-0000-000002010000}"/>
    <cellStyle name="Euro 3" xfId="7" xr:uid="{00000000-0005-0000-0000-000003010000}"/>
    <cellStyle name="Euro 3 2" xfId="277" xr:uid="{00000000-0005-0000-0000-000004010000}"/>
    <cellStyle name="Euro 3 3" xfId="278" xr:uid="{00000000-0005-0000-0000-000005010000}"/>
    <cellStyle name="Euro 3 4" xfId="276" xr:uid="{00000000-0005-0000-0000-000006010000}"/>
    <cellStyle name="Euro 4" xfId="8" xr:uid="{00000000-0005-0000-0000-000007010000}"/>
    <cellStyle name="Euro 4 2" xfId="280" xr:uid="{00000000-0005-0000-0000-000008010000}"/>
    <cellStyle name="Euro 4 3" xfId="281" xr:uid="{00000000-0005-0000-0000-000009010000}"/>
    <cellStyle name="Euro 4 4" xfId="279" xr:uid="{00000000-0005-0000-0000-00000A010000}"/>
    <cellStyle name="Euro 5" xfId="9" xr:uid="{00000000-0005-0000-0000-00000B010000}"/>
    <cellStyle name="Euro 5 2" xfId="282" xr:uid="{00000000-0005-0000-0000-00000C010000}"/>
    <cellStyle name="Euro 6" xfId="10" xr:uid="{00000000-0005-0000-0000-00000D010000}"/>
    <cellStyle name="Euro 6 2" xfId="283" xr:uid="{00000000-0005-0000-0000-00000E010000}"/>
    <cellStyle name="Euro 7" xfId="284" xr:uid="{00000000-0005-0000-0000-00000F010000}"/>
    <cellStyle name="Euro 8" xfId="285" xr:uid="{00000000-0005-0000-0000-000010010000}"/>
    <cellStyle name="Euro 9" xfId="286" xr:uid="{00000000-0005-0000-0000-000011010000}"/>
    <cellStyle name="Euro_TASAS DE CRECIMIENTO" xfId="287" xr:uid="{00000000-0005-0000-0000-000012010000}"/>
    <cellStyle name="Excel.Chart" xfId="288" xr:uid="{00000000-0005-0000-0000-000013010000}"/>
    <cellStyle name="Explanatory Text" xfId="289" xr:uid="{00000000-0005-0000-0000-000014010000}"/>
    <cellStyle name="F2" xfId="290" xr:uid="{00000000-0005-0000-0000-000015010000}"/>
    <cellStyle name="F2 2" xfId="291" xr:uid="{00000000-0005-0000-0000-000016010000}"/>
    <cellStyle name="F2 3" xfId="292" xr:uid="{00000000-0005-0000-0000-000017010000}"/>
    <cellStyle name="F2 4" xfId="293" xr:uid="{00000000-0005-0000-0000-000018010000}"/>
    <cellStyle name="F3" xfId="294" xr:uid="{00000000-0005-0000-0000-000019010000}"/>
    <cellStyle name="F3 2" xfId="295" xr:uid="{00000000-0005-0000-0000-00001A010000}"/>
    <cellStyle name="F3 3" xfId="296" xr:uid="{00000000-0005-0000-0000-00001B010000}"/>
    <cellStyle name="F3 4" xfId="297" xr:uid="{00000000-0005-0000-0000-00001C010000}"/>
    <cellStyle name="F4" xfId="298" xr:uid="{00000000-0005-0000-0000-00001D010000}"/>
    <cellStyle name="F4 2" xfId="299" xr:uid="{00000000-0005-0000-0000-00001E010000}"/>
    <cellStyle name="F4 3" xfId="300" xr:uid="{00000000-0005-0000-0000-00001F010000}"/>
    <cellStyle name="F4 4" xfId="301" xr:uid="{00000000-0005-0000-0000-000020010000}"/>
    <cellStyle name="F5" xfId="302" xr:uid="{00000000-0005-0000-0000-000021010000}"/>
    <cellStyle name="F5 2" xfId="303" xr:uid="{00000000-0005-0000-0000-000022010000}"/>
    <cellStyle name="F5 3" xfId="304" xr:uid="{00000000-0005-0000-0000-000023010000}"/>
    <cellStyle name="F5 4" xfId="305" xr:uid="{00000000-0005-0000-0000-000024010000}"/>
    <cellStyle name="F6" xfId="306" xr:uid="{00000000-0005-0000-0000-000025010000}"/>
    <cellStyle name="F6 2" xfId="307" xr:uid="{00000000-0005-0000-0000-000026010000}"/>
    <cellStyle name="F6 3" xfId="308" xr:uid="{00000000-0005-0000-0000-000027010000}"/>
    <cellStyle name="F6 4" xfId="309" xr:uid="{00000000-0005-0000-0000-000028010000}"/>
    <cellStyle name="F7" xfId="310" xr:uid="{00000000-0005-0000-0000-000029010000}"/>
    <cellStyle name="F7 2" xfId="311" xr:uid="{00000000-0005-0000-0000-00002A010000}"/>
    <cellStyle name="F7 3" xfId="312" xr:uid="{00000000-0005-0000-0000-00002B010000}"/>
    <cellStyle name="F7 4" xfId="313" xr:uid="{00000000-0005-0000-0000-00002C010000}"/>
    <cellStyle name="F8" xfId="314" xr:uid="{00000000-0005-0000-0000-00002D010000}"/>
    <cellStyle name="F8 2" xfId="315" xr:uid="{00000000-0005-0000-0000-00002E010000}"/>
    <cellStyle name="F8 3" xfId="316" xr:uid="{00000000-0005-0000-0000-00002F010000}"/>
    <cellStyle name="F8 4" xfId="317" xr:uid="{00000000-0005-0000-0000-000030010000}"/>
    <cellStyle name="Fecha" xfId="318" xr:uid="{00000000-0005-0000-0000-000031010000}"/>
    <cellStyle name="Fecha 2" xfId="319" xr:uid="{00000000-0005-0000-0000-000032010000}"/>
    <cellStyle name="Fecha 2 2" xfId="320" xr:uid="{00000000-0005-0000-0000-000033010000}"/>
    <cellStyle name="Fecha 2 3" xfId="321" xr:uid="{00000000-0005-0000-0000-000034010000}"/>
    <cellStyle name="Fecha 3" xfId="322" xr:uid="{00000000-0005-0000-0000-000035010000}"/>
    <cellStyle name="Fecha 4" xfId="323" xr:uid="{00000000-0005-0000-0000-000036010000}"/>
    <cellStyle name="Fijo" xfId="324" xr:uid="{00000000-0005-0000-0000-000037010000}"/>
    <cellStyle name="Fijo 2" xfId="325" xr:uid="{00000000-0005-0000-0000-000038010000}"/>
    <cellStyle name="Fijo 2 2" xfId="326" xr:uid="{00000000-0005-0000-0000-000039010000}"/>
    <cellStyle name="Fijo 2 3" xfId="327" xr:uid="{00000000-0005-0000-0000-00003A010000}"/>
    <cellStyle name="Fijo 3" xfId="328" xr:uid="{00000000-0005-0000-0000-00003B010000}"/>
    <cellStyle name="Fijo 4" xfId="329" xr:uid="{00000000-0005-0000-0000-00003C010000}"/>
    <cellStyle name="Fixed" xfId="330" xr:uid="{00000000-0005-0000-0000-00003D010000}"/>
    <cellStyle name="Good" xfId="331" xr:uid="{00000000-0005-0000-0000-00003E010000}"/>
    <cellStyle name="gras et souligné" xfId="332" xr:uid="{00000000-0005-0000-0000-00003F010000}"/>
    <cellStyle name="gras et trame moyenne" xfId="333" xr:uid="{00000000-0005-0000-0000-000040010000}"/>
    <cellStyle name="Grey" xfId="334" xr:uid="{00000000-0005-0000-0000-000041010000}"/>
    <cellStyle name="Grey 2" xfId="335" xr:uid="{00000000-0005-0000-0000-000042010000}"/>
    <cellStyle name="Heading 1" xfId="336" xr:uid="{00000000-0005-0000-0000-000043010000}"/>
    <cellStyle name="Heading 1 2" xfId="337" xr:uid="{00000000-0005-0000-0000-000044010000}"/>
    <cellStyle name="Heading 1 2 2" xfId="338" xr:uid="{00000000-0005-0000-0000-000045010000}"/>
    <cellStyle name="Heading 1 2 3" xfId="339" xr:uid="{00000000-0005-0000-0000-000046010000}"/>
    <cellStyle name="Heading 1 3" xfId="340" xr:uid="{00000000-0005-0000-0000-000047010000}"/>
    <cellStyle name="Heading 1 4" xfId="341" xr:uid="{00000000-0005-0000-0000-000048010000}"/>
    <cellStyle name="Heading 2" xfId="342" xr:uid="{00000000-0005-0000-0000-000049010000}"/>
    <cellStyle name="Heading 2 2" xfId="343" xr:uid="{00000000-0005-0000-0000-00004A010000}"/>
    <cellStyle name="Heading 2 3" xfId="344" xr:uid="{00000000-0005-0000-0000-00004B010000}"/>
    <cellStyle name="Heading 2 4" xfId="345" xr:uid="{00000000-0005-0000-0000-00004C010000}"/>
    <cellStyle name="Heading 3" xfId="346" xr:uid="{00000000-0005-0000-0000-00004D010000}"/>
    <cellStyle name="Heading 4" xfId="347" xr:uid="{00000000-0005-0000-0000-00004E010000}"/>
    <cellStyle name="Heading1" xfId="348" xr:uid="{00000000-0005-0000-0000-00004F010000}"/>
    <cellStyle name="Heading1 2" xfId="349" xr:uid="{00000000-0005-0000-0000-000050010000}"/>
    <cellStyle name="Heading2" xfId="350" xr:uid="{00000000-0005-0000-0000-000051010000}"/>
    <cellStyle name="Heading2 2" xfId="351" xr:uid="{00000000-0005-0000-0000-000052010000}"/>
    <cellStyle name="Hipervínculo" xfId="352" xr:uid="{00000000-0005-0000-0000-000053010000}"/>
    <cellStyle name="Hipervínculo visitado" xfId="353" xr:uid="{00000000-0005-0000-0000-000054010000}"/>
    <cellStyle name="Hipervínculo_IIF" xfId="354" xr:uid="{00000000-0005-0000-0000-000055010000}"/>
    <cellStyle name="imf-one decimal" xfId="355" xr:uid="{00000000-0005-0000-0000-000056010000}"/>
    <cellStyle name="imf-zero decimal" xfId="356" xr:uid="{00000000-0005-0000-0000-000057010000}"/>
    <cellStyle name="Incorrecto 2" xfId="357" xr:uid="{00000000-0005-0000-0000-000058010000}"/>
    <cellStyle name="Incorrecto 2 2" xfId="358" xr:uid="{00000000-0005-0000-0000-000059010000}"/>
    <cellStyle name="Incorrecto 2 3" xfId="359" xr:uid="{00000000-0005-0000-0000-00005A010000}"/>
    <cellStyle name="Incorrecto 3" xfId="360" xr:uid="{00000000-0005-0000-0000-00005B010000}"/>
    <cellStyle name="Incorrecto 4" xfId="361" xr:uid="{00000000-0005-0000-0000-00005C010000}"/>
    <cellStyle name="Input" xfId="362" xr:uid="{00000000-0005-0000-0000-00005D010000}"/>
    <cellStyle name="Input [yellow]" xfId="363" xr:uid="{00000000-0005-0000-0000-00005E010000}"/>
    <cellStyle name="Input [yellow] 2" xfId="364" xr:uid="{00000000-0005-0000-0000-00005F010000}"/>
    <cellStyle name="Input [yellow] 2 2" xfId="365" xr:uid="{00000000-0005-0000-0000-000060010000}"/>
    <cellStyle name="Input [yellow] 3" xfId="366" xr:uid="{00000000-0005-0000-0000-000061010000}"/>
    <cellStyle name="Linea horizontal" xfId="367" xr:uid="{00000000-0005-0000-0000-000062010000}"/>
    <cellStyle name="Linked Cell" xfId="368" xr:uid="{00000000-0005-0000-0000-000063010000}"/>
    <cellStyle name="MacroCode" xfId="369" xr:uid="{00000000-0005-0000-0000-000064010000}"/>
    <cellStyle name="Millares [0] 2" xfId="370" xr:uid="{00000000-0005-0000-0000-000065010000}"/>
    <cellStyle name="Millares [0] 2 2" xfId="371" xr:uid="{00000000-0005-0000-0000-000066010000}"/>
    <cellStyle name="Millares [0] 3" xfId="372" xr:uid="{00000000-0005-0000-0000-000067010000}"/>
    <cellStyle name="Millares 10" xfId="373" xr:uid="{00000000-0005-0000-0000-000068010000}"/>
    <cellStyle name="Millares 10 2" xfId="374" xr:uid="{00000000-0005-0000-0000-000069010000}"/>
    <cellStyle name="Millares 10 3" xfId="375" xr:uid="{00000000-0005-0000-0000-00006A010000}"/>
    <cellStyle name="Millares 10 4" xfId="376" xr:uid="{00000000-0005-0000-0000-00006B010000}"/>
    <cellStyle name="Millares 10 5" xfId="377" xr:uid="{00000000-0005-0000-0000-00006C010000}"/>
    <cellStyle name="Millares 100" xfId="378" xr:uid="{00000000-0005-0000-0000-00006D010000}"/>
    <cellStyle name="Millares 101" xfId="379" xr:uid="{00000000-0005-0000-0000-00006E010000}"/>
    <cellStyle name="Millares 102" xfId="380" xr:uid="{00000000-0005-0000-0000-00006F010000}"/>
    <cellStyle name="Millares 103" xfId="381" xr:uid="{00000000-0005-0000-0000-000070010000}"/>
    <cellStyle name="Millares 104" xfId="382" xr:uid="{00000000-0005-0000-0000-000071010000}"/>
    <cellStyle name="Millares 105" xfId="383" xr:uid="{00000000-0005-0000-0000-000072010000}"/>
    <cellStyle name="Millares 106" xfId="384" xr:uid="{00000000-0005-0000-0000-000073010000}"/>
    <cellStyle name="Millares 107" xfId="385" xr:uid="{00000000-0005-0000-0000-000074010000}"/>
    <cellStyle name="Millares 108" xfId="386" xr:uid="{00000000-0005-0000-0000-000075010000}"/>
    <cellStyle name="Millares 109" xfId="387" xr:uid="{00000000-0005-0000-0000-000076010000}"/>
    <cellStyle name="Millares 11" xfId="388" xr:uid="{00000000-0005-0000-0000-000077010000}"/>
    <cellStyle name="Millares 110" xfId="389" xr:uid="{00000000-0005-0000-0000-000078010000}"/>
    <cellStyle name="Millares 111" xfId="390" xr:uid="{00000000-0005-0000-0000-000079010000}"/>
    <cellStyle name="Millares 112" xfId="391" xr:uid="{00000000-0005-0000-0000-00007A010000}"/>
    <cellStyle name="Millares 113" xfId="392" xr:uid="{00000000-0005-0000-0000-00007B010000}"/>
    <cellStyle name="Millares 114" xfId="393" xr:uid="{00000000-0005-0000-0000-00007C010000}"/>
    <cellStyle name="Millares 115" xfId="394" xr:uid="{00000000-0005-0000-0000-00007D010000}"/>
    <cellStyle name="Millares 116" xfId="395" xr:uid="{00000000-0005-0000-0000-00007E010000}"/>
    <cellStyle name="Millares 117" xfId="396" xr:uid="{00000000-0005-0000-0000-00007F010000}"/>
    <cellStyle name="Millares 118" xfId="397" xr:uid="{00000000-0005-0000-0000-000080010000}"/>
    <cellStyle name="Millares 119" xfId="398" xr:uid="{00000000-0005-0000-0000-000081010000}"/>
    <cellStyle name="Millares 12" xfId="399" xr:uid="{00000000-0005-0000-0000-000082010000}"/>
    <cellStyle name="Millares 120" xfId="400" xr:uid="{00000000-0005-0000-0000-000083010000}"/>
    <cellStyle name="Millares 121" xfId="401" xr:uid="{00000000-0005-0000-0000-000084010000}"/>
    <cellStyle name="Millares 122" xfId="402" xr:uid="{00000000-0005-0000-0000-000085010000}"/>
    <cellStyle name="Millares 123" xfId="403" xr:uid="{00000000-0005-0000-0000-000086010000}"/>
    <cellStyle name="Millares 124" xfId="404" xr:uid="{00000000-0005-0000-0000-000087010000}"/>
    <cellStyle name="Millares 125" xfId="405" xr:uid="{00000000-0005-0000-0000-000088010000}"/>
    <cellStyle name="Millares 126" xfId="406" xr:uid="{00000000-0005-0000-0000-000089010000}"/>
    <cellStyle name="Millares 126 2" xfId="407" xr:uid="{00000000-0005-0000-0000-00008A010000}"/>
    <cellStyle name="Millares 127" xfId="408" xr:uid="{00000000-0005-0000-0000-00008B010000}"/>
    <cellStyle name="Millares 127 2" xfId="409" xr:uid="{00000000-0005-0000-0000-00008C010000}"/>
    <cellStyle name="Millares 128" xfId="410" xr:uid="{00000000-0005-0000-0000-00008D010000}"/>
    <cellStyle name="Millares 129" xfId="411" xr:uid="{00000000-0005-0000-0000-00008E010000}"/>
    <cellStyle name="Millares 13" xfId="412" xr:uid="{00000000-0005-0000-0000-00008F010000}"/>
    <cellStyle name="Millares 130" xfId="413" xr:uid="{00000000-0005-0000-0000-000090010000}"/>
    <cellStyle name="Millares 131" xfId="414" xr:uid="{00000000-0005-0000-0000-000091010000}"/>
    <cellStyle name="Millares 132" xfId="415" xr:uid="{00000000-0005-0000-0000-000092010000}"/>
    <cellStyle name="Millares 133" xfId="416" xr:uid="{00000000-0005-0000-0000-000093010000}"/>
    <cellStyle name="Millares 134" xfId="417" xr:uid="{00000000-0005-0000-0000-000094010000}"/>
    <cellStyle name="Millares 135" xfId="418" xr:uid="{00000000-0005-0000-0000-000095010000}"/>
    <cellStyle name="Millares 136" xfId="18" xr:uid="{00000000-0005-0000-0000-000096010000}"/>
    <cellStyle name="Millares 14" xfId="419" xr:uid="{00000000-0005-0000-0000-000097010000}"/>
    <cellStyle name="Millares 15" xfId="420" xr:uid="{00000000-0005-0000-0000-000098010000}"/>
    <cellStyle name="Millares 15 2" xfId="421" xr:uid="{00000000-0005-0000-0000-000099010000}"/>
    <cellStyle name="Millares 15 3" xfId="422" xr:uid="{00000000-0005-0000-0000-00009A010000}"/>
    <cellStyle name="Millares 16" xfId="423" xr:uid="{00000000-0005-0000-0000-00009B010000}"/>
    <cellStyle name="Millares 17" xfId="424" xr:uid="{00000000-0005-0000-0000-00009C010000}"/>
    <cellStyle name="Millares 18" xfId="425" xr:uid="{00000000-0005-0000-0000-00009D010000}"/>
    <cellStyle name="Millares 19" xfId="426" xr:uid="{00000000-0005-0000-0000-00009E010000}"/>
    <cellStyle name="Millares 2" xfId="12" xr:uid="{00000000-0005-0000-0000-00009F010000}"/>
    <cellStyle name="Millares 2 2" xfId="427" xr:uid="{00000000-0005-0000-0000-0000A0010000}"/>
    <cellStyle name="Millares 2 2 2" xfId="428" xr:uid="{00000000-0005-0000-0000-0000A1010000}"/>
    <cellStyle name="Millares 2 2 3" xfId="429" xr:uid="{00000000-0005-0000-0000-0000A2010000}"/>
    <cellStyle name="Millares 2 2 4" xfId="430" xr:uid="{00000000-0005-0000-0000-0000A3010000}"/>
    <cellStyle name="Millares 2 2 5" xfId="431" xr:uid="{00000000-0005-0000-0000-0000A4010000}"/>
    <cellStyle name="Millares 2 3" xfId="432" xr:uid="{00000000-0005-0000-0000-0000A5010000}"/>
    <cellStyle name="Millares 2 3 2" xfId="433" xr:uid="{00000000-0005-0000-0000-0000A6010000}"/>
    <cellStyle name="Millares 2 3 3" xfId="434" xr:uid="{00000000-0005-0000-0000-0000A7010000}"/>
    <cellStyle name="Millares 2 3 4" xfId="435" xr:uid="{00000000-0005-0000-0000-0000A8010000}"/>
    <cellStyle name="Millares 2 3 5" xfId="436" xr:uid="{00000000-0005-0000-0000-0000A9010000}"/>
    <cellStyle name="Millares 2 4" xfId="437" xr:uid="{00000000-0005-0000-0000-0000AA010000}"/>
    <cellStyle name="Millares 2 4 2" xfId="438" xr:uid="{00000000-0005-0000-0000-0000AB010000}"/>
    <cellStyle name="Millares 2 4 3" xfId="439" xr:uid="{00000000-0005-0000-0000-0000AC010000}"/>
    <cellStyle name="Millares 2 5" xfId="440" xr:uid="{00000000-0005-0000-0000-0000AD010000}"/>
    <cellStyle name="Millares 2 5 2" xfId="441" xr:uid="{00000000-0005-0000-0000-0000AE010000}"/>
    <cellStyle name="Millares 2 5 3" xfId="442" xr:uid="{00000000-0005-0000-0000-0000AF010000}"/>
    <cellStyle name="Millares 2 6" xfId="443" xr:uid="{00000000-0005-0000-0000-0000B0010000}"/>
    <cellStyle name="Millares 2 6 2" xfId="444" xr:uid="{00000000-0005-0000-0000-0000B1010000}"/>
    <cellStyle name="Millares 2 6 3" xfId="445" xr:uid="{00000000-0005-0000-0000-0000B2010000}"/>
    <cellStyle name="Millares 2 6 4" xfId="446" xr:uid="{00000000-0005-0000-0000-0000B3010000}"/>
    <cellStyle name="Millares 2 7" xfId="447" xr:uid="{00000000-0005-0000-0000-0000B4010000}"/>
    <cellStyle name="Millares 20" xfId="448" xr:uid="{00000000-0005-0000-0000-0000B5010000}"/>
    <cellStyle name="Millares 21" xfId="449" xr:uid="{00000000-0005-0000-0000-0000B6010000}"/>
    <cellStyle name="Millares 21 2" xfId="450" xr:uid="{00000000-0005-0000-0000-0000B7010000}"/>
    <cellStyle name="Millares 22" xfId="451" xr:uid="{00000000-0005-0000-0000-0000B8010000}"/>
    <cellStyle name="Millares 23" xfId="452" xr:uid="{00000000-0005-0000-0000-0000B9010000}"/>
    <cellStyle name="Millares 24" xfId="453" xr:uid="{00000000-0005-0000-0000-0000BA010000}"/>
    <cellStyle name="Millares 25" xfId="454" xr:uid="{00000000-0005-0000-0000-0000BB010000}"/>
    <cellStyle name="Millares 26" xfId="455" xr:uid="{00000000-0005-0000-0000-0000BC010000}"/>
    <cellStyle name="Millares 27" xfId="456" xr:uid="{00000000-0005-0000-0000-0000BD010000}"/>
    <cellStyle name="Millares 28" xfId="457" xr:uid="{00000000-0005-0000-0000-0000BE010000}"/>
    <cellStyle name="Millares 29" xfId="458" xr:uid="{00000000-0005-0000-0000-0000BF010000}"/>
    <cellStyle name="Millares 3" xfId="11" xr:uid="{00000000-0005-0000-0000-0000C0010000}"/>
    <cellStyle name="Millares 3 2" xfId="459" xr:uid="{00000000-0005-0000-0000-0000C1010000}"/>
    <cellStyle name="Millares 3 2 2" xfId="460" xr:uid="{00000000-0005-0000-0000-0000C2010000}"/>
    <cellStyle name="Millares 3 2 3" xfId="461" xr:uid="{00000000-0005-0000-0000-0000C3010000}"/>
    <cellStyle name="Millares 3 3" xfId="462" xr:uid="{00000000-0005-0000-0000-0000C4010000}"/>
    <cellStyle name="Millares 3 4" xfId="463" xr:uid="{00000000-0005-0000-0000-0000C5010000}"/>
    <cellStyle name="Millares 3 5" xfId="464" xr:uid="{00000000-0005-0000-0000-0000C6010000}"/>
    <cellStyle name="Millares 3 6" xfId="465" xr:uid="{00000000-0005-0000-0000-0000C7010000}"/>
    <cellStyle name="Millares 3 7" xfId="19" xr:uid="{00000000-0005-0000-0000-0000C8010000}"/>
    <cellStyle name="Millares 30" xfId="466" xr:uid="{00000000-0005-0000-0000-0000C9010000}"/>
    <cellStyle name="Millares 31" xfId="467" xr:uid="{00000000-0005-0000-0000-0000CA010000}"/>
    <cellStyle name="Millares 32" xfId="468" xr:uid="{00000000-0005-0000-0000-0000CB010000}"/>
    <cellStyle name="Millares 33" xfId="469" xr:uid="{00000000-0005-0000-0000-0000CC010000}"/>
    <cellStyle name="Millares 34" xfId="470" xr:uid="{00000000-0005-0000-0000-0000CD010000}"/>
    <cellStyle name="Millares 35" xfId="471" xr:uid="{00000000-0005-0000-0000-0000CE010000}"/>
    <cellStyle name="Millares 36" xfId="472" xr:uid="{00000000-0005-0000-0000-0000CF010000}"/>
    <cellStyle name="Millares 37" xfId="473" xr:uid="{00000000-0005-0000-0000-0000D0010000}"/>
    <cellStyle name="Millares 38" xfId="474" xr:uid="{00000000-0005-0000-0000-0000D1010000}"/>
    <cellStyle name="Millares 39" xfId="475" xr:uid="{00000000-0005-0000-0000-0000D2010000}"/>
    <cellStyle name="Millares 4" xfId="476" xr:uid="{00000000-0005-0000-0000-0000D3010000}"/>
    <cellStyle name="Millares 4 2" xfId="477" xr:uid="{00000000-0005-0000-0000-0000D4010000}"/>
    <cellStyle name="Millares 40" xfId="478" xr:uid="{00000000-0005-0000-0000-0000D5010000}"/>
    <cellStyle name="Millares 41" xfId="479" xr:uid="{00000000-0005-0000-0000-0000D6010000}"/>
    <cellStyle name="Millares 42" xfId="480" xr:uid="{00000000-0005-0000-0000-0000D7010000}"/>
    <cellStyle name="Millares 43" xfId="481" xr:uid="{00000000-0005-0000-0000-0000D8010000}"/>
    <cellStyle name="Millares 44" xfId="482" xr:uid="{00000000-0005-0000-0000-0000D9010000}"/>
    <cellStyle name="Millares 45" xfId="483" xr:uid="{00000000-0005-0000-0000-0000DA010000}"/>
    <cellStyle name="Millares 46" xfId="484" xr:uid="{00000000-0005-0000-0000-0000DB010000}"/>
    <cellStyle name="Millares 47" xfId="485" xr:uid="{00000000-0005-0000-0000-0000DC010000}"/>
    <cellStyle name="Millares 48" xfId="486" xr:uid="{00000000-0005-0000-0000-0000DD010000}"/>
    <cellStyle name="Millares 49" xfId="487" xr:uid="{00000000-0005-0000-0000-0000DE010000}"/>
    <cellStyle name="Millares 5" xfId="488" xr:uid="{00000000-0005-0000-0000-0000DF010000}"/>
    <cellStyle name="Millares 5 2" xfId="489" xr:uid="{00000000-0005-0000-0000-0000E0010000}"/>
    <cellStyle name="Millares 5 2 2" xfId="490" xr:uid="{00000000-0005-0000-0000-0000E1010000}"/>
    <cellStyle name="Millares 5 3" xfId="491" xr:uid="{00000000-0005-0000-0000-0000E2010000}"/>
    <cellStyle name="Millares 50" xfId="492" xr:uid="{00000000-0005-0000-0000-0000E3010000}"/>
    <cellStyle name="Millares 51" xfId="493" xr:uid="{00000000-0005-0000-0000-0000E4010000}"/>
    <cellStyle name="Millares 52" xfId="494" xr:uid="{00000000-0005-0000-0000-0000E5010000}"/>
    <cellStyle name="Millares 53" xfId="495" xr:uid="{00000000-0005-0000-0000-0000E6010000}"/>
    <cellStyle name="Millares 54" xfId="496" xr:uid="{00000000-0005-0000-0000-0000E7010000}"/>
    <cellStyle name="Millares 55" xfId="497" xr:uid="{00000000-0005-0000-0000-0000E8010000}"/>
    <cellStyle name="Millares 56" xfId="498" xr:uid="{00000000-0005-0000-0000-0000E9010000}"/>
    <cellStyle name="Millares 57" xfId="499" xr:uid="{00000000-0005-0000-0000-0000EA010000}"/>
    <cellStyle name="Millares 58" xfId="500" xr:uid="{00000000-0005-0000-0000-0000EB010000}"/>
    <cellStyle name="Millares 59" xfId="501" xr:uid="{00000000-0005-0000-0000-0000EC010000}"/>
    <cellStyle name="Millares 6" xfId="502" xr:uid="{00000000-0005-0000-0000-0000ED010000}"/>
    <cellStyle name="Millares 6 2" xfId="503" xr:uid="{00000000-0005-0000-0000-0000EE010000}"/>
    <cellStyle name="Millares 6 3" xfId="504" xr:uid="{00000000-0005-0000-0000-0000EF010000}"/>
    <cellStyle name="Millares 60" xfId="505" xr:uid="{00000000-0005-0000-0000-0000F0010000}"/>
    <cellStyle name="Millares 61" xfId="506" xr:uid="{00000000-0005-0000-0000-0000F1010000}"/>
    <cellStyle name="Millares 62" xfId="507" xr:uid="{00000000-0005-0000-0000-0000F2010000}"/>
    <cellStyle name="Millares 63" xfId="508" xr:uid="{00000000-0005-0000-0000-0000F3010000}"/>
    <cellStyle name="Millares 64" xfId="509" xr:uid="{00000000-0005-0000-0000-0000F4010000}"/>
    <cellStyle name="Millares 65" xfId="510" xr:uid="{00000000-0005-0000-0000-0000F5010000}"/>
    <cellStyle name="Millares 66" xfId="511" xr:uid="{00000000-0005-0000-0000-0000F6010000}"/>
    <cellStyle name="Millares 67" xfId="512" xr:uid="{00000000-0005-0000-0000-0000F7010000}"/>
    <cellStyle name="Millares 68" xfId="513" xr:uid="{00000000-0005-0000-0000-0000F8010000}"/>
    <cellStyle name="Millares 69" xfId="514" xr:uid="{00000000-0005-0000-0000-0000F9010000}"/>
    <cellStyle name="Millares 7" xfId="515" xr:uid="{00000000-0005-0000-0000-0000FA010000}"/>
    <cellStyle name="Millares 7 2" xfId="516" xr:uid="{00000000-0005-0000-0000-0000FB010000}"/>
    <cellStyle name="Millares 70" xfId="517" xr:uid="{00000000-0005-0000-0000-0000FC010000}"/>
    <cellStyle name="Millares 70 2" xfId="518" xr:uid="{00000000-0005-0000-0000-0000FD010000}"/>
    <cellStyle name="Millares 71" xfId="519" xr:uid="{00000000-0005-0000-0000-0000FE010000}"/>
    <cellStyle name="Millares 72" xfId="520" xr:uid="{00000000-0005-0000-0000-0000FF010000}"/>
    <cellStyle name="Millares 73" xfId="521" xr:uid="{00000000-0005-0000-0000-000000020000}"/>
    <cellStyle name="Millares 74" xfId="522" xr:uid="{00000000-0005-0000-0000-000001020000}"/>
    <cellStyle name="Millares 75" xfId="523" xr:uid="{00000000-0005-0000-0000-000002020000}"/>
    <cellStyle name="Millares 76" xfId="524" xr:uid="{00000000-0005-0000-0000-000003020000}"/>
    <cellStyle name="Millares 77" xfId="525" xr:uid="{00000000-0005-0000-0000-000004020000}"/>
    <cellStyle name="Millares 78" xfId="526" xr:uid="{00000000-0005-0000-0000-000005020000}"/>
    <cellStyle name="Millares 79" xfId="527" xr:uid="{00000000-0005-0000-0000-000006020000}"/>
    <cellStyle name="Millares 8" xfId="528" xr:uid="{00000000-0005-0000-0000-000007020000}"/>
    <cellStyle name="Millares 80" xfId="529" xr:uid="{00000000-0005-0000-0000-000008020000}"/>
    <cellStyle name="Millares 81" xfId="530" xr:uid="{00000000-0005-0000-0000-000009020000}"/>
    <cellStyle name="Millares 82" xfId="531" xr:uid="{00000000-0005-0000-0000-00000A020000}"/>
    <cellStyle name="Millares 83" xfId="532" xr:uid="{00000000-0005-0000-0000-00000B020000}"/>
    <cellStyle name="Millares 84" xfId="533" xr:uid="{00000000-0005-0000-0000-00000C020000}"/>
    <cellStyle name="Millares 85" xfId="534" xr:uid="{00000000-0005-0000-0000-00000D020000}"/>
    <cellStyle name="Millares 86" xfId="535" xr:uid="{00000000-0005-0000-0000-00000E020000}"/>
    <cellStyle name="Millares 87" xfId="536" xr:uid="{00000000-0005-0000-0000-00000F020000}"/>
    <cellStyle name="Millares 88" xfId="537" xr:uid="{00000000-0005-0000-0000-000010020000}"/>
    <cellStyle name="Millares 89" xfId="538" xr:uid="{00000000-0005-0000-0000-000011020000}"/>
    <cellStyle name="Millares 9" xfId="539" xr:uid="{00000000-0005-0000-0000-000012020000}"/>
    <cellStyle name="Millares 90" xfId="540" xr:uid="{00000000-0005-0000-0000-000013020000}"/>
    <cellStyle name="Millares 91" xfId="541" xr:uid="{00000000-0005-0000-0000-000014020000}"/>
    <cellStyle name="Millares 92" xfId="542" xr:uid="{00000000-0005-0000-0000-000015020000}"/>
    <cellStyle name="Millares 93" xfId="543" xr:uid="{00000000-0005-0000-0000-000016020000}"/>
    <cellStyle name="Millares 94" xfId="544" xr:uid="{00000000-0005-0000-0000-000017020000}"/>
    <cellStyle name="Millares 94 2" xfId="545" xr:uid="{00000000-0005-0000-0000-000018020000}"/>
    <cellStyle name="Millares 95" xfId="546" xr:uid="{00000000-0005-0000-0000-000019020000}"/>
    <cellStyle name="Millares 96" xfId="547" xr:uid="{00000000-0005-0000-0000-00001A020000}"/>
    <cellStyle name="Millares 97" xfId="548" xr:uid="{00000000-0005-0000-0000-00001B020000}"/>
    <cellStyle name="Millares 98" xfId="549" xr:uid="{00000000-0005-0000-0000-00001C020000}"/>
    <cellStyle name="Millares 99" xfId="550" xr:uid="{00000000-0005-0000-0000-00001D020000}"/>
    <cellStyle name="Milliers [0]_Encours - Apr rééch" xfId="551" xr:uid="{00000000-0005-0000-0000-00001E020000}"/>
    <cellStyle name="Milliers_Cameroun Budget Financing Template" xfId="552" xr:uid="{00000000-0005-0000-0000-00001F020000}"/>
    <cellStyle name="Moneda [0] 2" xfId="13" xr:uid="{00000000-0005-0000-0000-000020020000}"/>
    <cellStyle name="Moneda 2" xfId="553" xr:uid="{00000000-0005-0000-0000-000021020000}"/>
    <cellStyle name="Moneda 2 2" xfId="554" xr:uid="{00000000-0005-0000-0000-000022020000}"/>
    <cellStyle name="Moneda 2 2 2" xfId="555" xr:uid="{00000000-0005-0000-0000-000023020000}"/>
    <cellStyle name="Moneda 2 2 2 2" xfId="556" xr:uid="{00000000-0005-0000-0000-000024020000}"/>
    <cellStyle name="Moneda 2 2 2 3" xfId="557" xr:uid="{00000000-0005-0000-0000-000025020000}"/>
    <cellStyle name="Moneda 2 2 3" xfId="558" xr:uid="{00000000-0005-0000-0000-000026020000}"/>
    <cellStyle name="Moneda 2 2 4" xfId="559" xr:uid="{00000000-0005-0000-0000-000027020000}"/>
    <cellStyle name="Moneda 2 3" xfId="560" xr:uid="{00000000-0005-0000-0000-000028020000}"/>
    <cellStyle name="Moneda 2 4" xfId="561" xr:uid="{00000000-0005-0000-0000-000029020000}"/>
    <cellStyle name="Moneda 3" xfId="562" xr:uid="{00000000-0005-0000-0000-00002A020000}"/>
    <cellStyle name="Moneda 3 2" xfId="563" xr:uid="{00000000-0005-0000-0000-00002B020000}"/>
    <cellStyle name="Moneda 3 3" xfId="564" xr:uid="{00000000-0005-0000-0000-00002C020000}"/>
    <cellStyle name="Moneda 4" xfId="565" xr:uid="{00000000-0005-0000-0000-00002D020000}"/>
    <cellStyle name="Moneda 5" xfId="566" xr:uid="{00000000-0005-0000-0000-00002E020000}"/>
    <cellStyle name="Moneda 6" xfId="567" xr:uid="{00000000-0005-0000-0000-00002F020000}"/>
    <cellStyle name="Monétaire [0]_Encours - Apr rééch" xfId="568" xr:uid="{00000000-0005-0000-0000-000030020000}"/>
    <cellStyle name="Monétaire_Encours - Apr rééch" xfId="569" xr:uid="{00000000-0005-0000-0000-000031020000}"/>
    <cellStyle name="Monetario" xfId="570" xr:uid="{00000000-0005-0000-0000-000032020000}"/>
    <cellStyle name="Monetario 2" xfId="571" xr:uid="{00000000-0005-0000-0000-000033020000}"/>
    <cellStyle name="Monetario 2 2" xfId="572" xr:uid="{00000000-0005-0000-0000-000034020000}"/>
    <cellStyle name="Monetario 2 3" xfId="573" xr:uid="{00000000-0005-0000-0000-000035020000}"/>
    <cellStyle name="Monetario 3" xfId="574" xr:uid="{00000000-0005-0000-0000-000036020000}"/>
    <cellStyle name="Monetario 4" xfId="575" xr:uid="{00000000-0005-0000-0000-000037020000}"/>
    <cellStyle name="Monetario0" xfId="576" xr:uid="{00000000-0005-0000-0000-000038020000}"/>
    <cellStyle name="Monetario0 2" xfId="577" xr:uid="{00000000-0005-0000-0000-000039020000}"/>
    <cellStyle name="Monetario0 2 2" xfId="578" xr:uid="{00000000-0005-0000-0000-00003A020000}"/>
    <cellStyle name="Monetario0 2 3" xfId="579" xr:uid="{00000000-0005-0000-0000-00003B020000}"/>
    <cellStyle name="Monetario0 3" xfId="580" xr:uid="{00000000-0005-0000-0000-00003C020000}"/>
    <cellStyle name="Monetario0 4" xfId="581" xr:uid="{00000000-0005-0000-0000-00003D020000}"/>
    <cellStyle name="Neutral 2" xfId="582" xr:uid="{00000000-0005-0000-0000-00003E020000}"/>
    <cellStyle name="Neutral 2 2" xfId="583" xr:uid="{00000000-0005-0000-0000-00003F020000}"/>
    <cellStyle name="Neutral 2 3" xfId="584" xr:uid="{00000000-0005-0000-0000-000040020000}"/>
    <cellStyle name="Neutral 3" xfId="585" xr:uid="{00000000-0005-0000-0000-000041020000}"/>
    <cellStyle name="Neutral 4" xfId="586" xr:uid="{00000000-0005-0000-0000-000042020000}"/>
    <cellStyle name="No-definido" xfId="587" xr:uid="{00000000-0005-0000-0000-000043020000}"/>
    <cellStyle name="Non défini" xfId="588" xr:uid="{00000000-0005-0000-0000-000044020000}"/>
    <cellStyle name="Normal" xfId="0" builtinId="0"/>
    <cellStyle name="Normal - Modelo1" xfId="589" xr:uid="{00000000-0005-0000-0000-000046020000}"/>
    <cellStyle name="Normal - Style1" xfId="590" xr:uid="{00000000-0005-0000-0000-000047020000}"/>
    <cellStyle name="Normal - Style2" xfId="591" xr:uid="{00000000-0005-0000-0000-000048020000}"/>
    <cellStyle name="Normal - Style3" xfId="592" xr:uid="{00000000-0005-0000-0000-000049020000}"/>
    <cellStyle name="Normal 10" xfId="593" xr:uid="{00000000-0005-0000-0000-00004A020000}"/>
    <cellStyle name="Normal 10 2" xfId="594" xr:uid="{00000000-0005-0000-0000-00004B020000}"/>
    <cellStyle name="Normal 10 3" xfId="595" xr:uid="{00000000-0005-0000-0000-00004C020000}"/>
    <cellStyle name="Normal 100" xfId="596" xr:uid="{00000000-0005-0000-0000-00004D020000}"/>
    <cellStyle name="Normal 101" xfId="597" xr:uid="{00000000-0005-0000-0000-00004E020000}"/>
    <cellStyle name="Normal 102" xfId="598" xr:uid="{00000000-0005-0000-0000-00004F020000}"/>
    <cellStyle name="Normal 102 2" xfId="599" xr:uid="{00000000-0005-0000-0000-000050020000}"/>
    <cellStyle name="Normal 103" xfId="600" xr:uid="{00000000-0005-0000-0000-000051020000}"/>
    <cellStyle name="Normal 104" xfId="601" xr:uid="{00000000-0005-0000-0000-000052020000}"/>
    <cellStyle name="Normal 105" xfId="602" xr:uid="{00000000-0005-0000-0000-000053020000}"/>
    <cellStyle name="Normal 106" xfId="603" xr:uid="{00000000-0005-0000-0000-000054020000}"/>
    <cellStyle name="Normal 107" xfId="604" xr:uid="{00000000-0005-0000-0000-000055020000}"/>
    <cellStyle name="Normal 108" xfId="605" xr:uid="{00000000-0005-0000-0000-000056020000}"/>
    <cellStyle name="Normal 109" xfId="606" xr:uid="{00000000-0005-0000-0000-000057020000}"/>
    <cellStyle name="Normal 11" xfId="607" xr:uid="{00000000-0005-0000-0000-000058020000}"/>
    <cellStyle name="Normal 11 2" xfId="608" xr:uid="{00000000-0005-0000-0000-000059020000}"/>
    <cellStyle name="Normal 110" xfId="609" xr:uid="{00000000-0005-0000-0000-00005A020000}"/>
    <cellStyle name="Normal 111" xfId="610" xr:uid="{00000000-0005-0000-0000-00005B020000}"/>
    <cellStyle name="Normal 112" xfId="611" xr:uid="{00000000-0005-0000-0000-00005C020000}"/>
    <cellStyle name="Normal 113" xfId="612" xr:uid="{00000000-0005-0000-0000-00005D020000}"/>
    <cellStyle name="Normal 114" xfId="613" xr:uid="{00000000-0005-0000-0000-00005E020000}"/>
    <cellStyle name="Normal 115" xfId="614" xr:uid="{00000000-0005-0000-0000-00005F020000}"/>
    <cellStyle name="Normal 116" xfId="615" xr:uid="{00000000-0005-0000-0000-000060020000}"/>
    <cellStyle name="Normal 117" xfId="616" xr:uid="{00000000-0005-0000-0000-000061020000}"/>
    <cellStyle name="Normal 118" xfId="617" xr:uid="{00000000-0005-0000-0000-000062020000}"/>
    <cellStyle name="Normal 119" xfId="618" xr:uid="{00000000-0005-0000-0000-000063020000}"/>
    <cellStyle name="Normal 12" xfId="619" xr:uid="{00000000-0005-0000-0000-000064020000}"/>
    <cellStyle name="Normal 12 2" xfId="620" xr:uid="{00000000-0005-0000-0000-000065020000}"/>
    <cellStyle name="Normal 120" xfId="621" xr:uid="{00000000-0005-0000-0000-000066020000}"/>
    <cellStyle name="Normal 121" xfId="622" xr:uid="{00000000-0005-0000-0000-000067020000}"/>
    <cellStyle name="Normal 122" xfId="623" xr:uid="{00000000-0005-0000-0000-000068020000}"/>
    <cellStyle name="Normal 123" xfId="624" xr:uid="{00000000-0005-0000-0000-000069020000}"/>
    <cellStyle name="Normal 124" xfId="625" xr:uid="{00000000-0005-0000-0000-00006A020000}"/>
    <cellStyle name="Normal 125" xfId="626" xr:uid="{00000000-0005-0000-0000-00006B020000}"/>
    <cellStyle name="Normal 126" xfId="627" xr:uid="{00000000-0005-0000-0000-00006C020000}"/>
    <cellStyle name="Normal 126 2" xfId="1079" xr:uid="{8C7D170B-A82A-46DC-AEC1-7B61E786F4A0}"/>
    <cellStyle name="Normal 127" xfId="628" xr:uid="{00000000-0005-0000-0000-00006D020000}"/>
    <cellStyle name="Normal 128" xfId="629" xr:uid="{00000000-0005-0000-0000-00006E020000}"/>
    <cellStyle name="Normal 129" xfId="630" xr:uid="{00000000-0005-0000-0000-00006F020000}"/>
    <cellStyle name="Normal 13" xfId="631" xr:uid="{00000000-0005-0000-0000-000070020000}"/>
    <cellStyle name="Normal 13 2" xfId="632" xr:uid="{00000000-0005-0000-0000-000071020000}"/>
    <cellStyle name="Normal 130" xfId="633" xr:uid="{00000000-0005-0000-0000-000072020000}"/>
    <cellStyle name="Normal 131" xfId="634" xr:uid="{00000000-0005-0000-0000-000073020000}"/>
    <cellStyle name="Normal 132" xfId="635" xr:uid="{00000000-0005-0000-0000-000074020000}"/>
    <cellStyle name="Normal 133" xfId="636" xr:uid="{00000000-0005-0000-0000-000075020000}"/>
    <cellStyle name="Normal 134" xfId="637" xr:uid="{00000000-0005-0000-0000-000076020000}"/>
    <cellStyle name="Normal 135" xfId="638" xr:uid="{00000000-0005-0000-0000-000077020000}"/>
    <cellStyle name="Normal 136" xfId="639" xr:uid="{00000000-0005-0000-0000-000078020000}"/>
    <cellStyle name="Normal 137" xfId="640" xr:uid="{00000000-0005-0000-0000-000079020000}"/>
    <cellStyle name="Normal 138" xfId="641" xr:uid="{00000000-0005-0000-0000-00007A020000}"/>
    <cellStyle name="Normal 139" xfId="642" xr:uid="{00000000-0005-0000-0000-00007B020000}"/>
    <cellStyle name="Normal 14" xfId="643" xr:uid="{00000000-0005-0000-0000-00007C020000}"/>
    <cellStyle name="Normal 14 2" xfId="644" xr:uid="{00000000-0005-0000-0000-00007D020000}"/>
    <cellStyle name="Normal 140" xfId="645" xr:uid="{00000000-0005-0000-0000-00007E020000}"/>
    <cellStyle name="Normal 141" xfId="646" xr:uid="{00000000-0005-0000-0000-00007F020000}"/>
    <cellStyle name="Normal 142" xfId="647" xr:uid="{00000000-0005-0000-0000-000080020000}"/>
    <cellStyle name="Normal 143" xfId="648" xr:uid="{00000000-0005-0000-0000-000081020000}"/>
    <cellStyle name="Normal 144" xfId="649" xr:uid="{00000000-0005-0000-0000-000082020000}"/>
    <cellStyle name="Normal 145" xfId="650" xr:uid="{00000000-0005-0000-0000-000083020000}"/>
    <cellStyle name="Normal 146" xfId="651" xr:uid="{00000000-0005-0000-0000-000084020000}"/>
    <cellStyle name="Normal 147" xfId="652" xr:uid="{00000000-0005-0000-0000-000085020000}"/>
    <cellStyle name="Normal 148" xfId="653" xr:uid="{00000000-0005-0000-0000-000086020000}"/>
    <cellStyle name="Normal 149" xfId="654" xr:uid="{00000000-0005-0000-0000-000087020000}"/>
    <cellStyle name="Normal 15" xfId="655" xr:uid="{00000000-0005-0000-0000-000088020000}"/>
    <cellStyle name="Normal 15 2" xfId="656" xr:uid="{00000000-0005-0000-0000-000089020000}"/>
    <cellStyle name="Normal 150" xfId="657" xr:uid="{00000000-0005-0000-0000-00008A020000}"/>
    <cellStyle name="Normal 151" xfId="658" xr:uid="{00000000-0005-0000-0000-00008B020000}"/>
    <cellStyle name="Normal 152" xfId="659" xr:uid="{00000000-0005-0000-0000-00008C020000}"/>
    <cellStyle name="Normal 153" xfId="660" xr:uid="{00000000-0005-0000-0000-00008D020000}"/>
    <cellStyle name="Normal 154" xfId="661" xr:uid="{00000000-0005-0000-0000-00008E020000}"/>
    <cellStyle name="Normal 154 2" xfId="662" xr:uid="{00000000-0005-0000-0000-00008F020000}"/>
    <cellStyle name="Normal 155" xfId="663" xr:uid="{00000000-0005-0000-0000-000090020000}"/>
    <cellStyle name="Normal 155 2" xfId="664" xr:uid="{00000000-0005-0000-0000-000091020000}"/>
    <cellStyle name="Normal 156" xfId="665" xr:uid="{00000000-0005-0000-0000-000092020000}"/>
    <cellStyle name="Normal 157" xfId="666" xr:uid="{00000000-0005-0000-0000-000093020000}"/>
    <cellStyle name="Normal 158" xfId="667" xr:uid="{00000000-0005-0000-0000-000094020000}"/>
    <cellStyle name="Normal 159" xfId="668" xr:uid="{00000000-0005-0000-0000-000095020000}"/>
    <cellStyle name="Normal 16" xfId="669" xr:uid="{00000000-0005-0000-0000-000096020000}"/>
    <cellStyle name="Normal 16 2" xfId="670" xr:uid="{00000000-0005-0000-0000-000097020000}"/>
    <cellStyle name="Normal 16 3" xfId="671" xr:uid="{00000000-0005-0000-0000-000098020000}"/>
    <cellStyle name="Normal 160" xfId="672" xr:uid="{00000000-0005-0000-0000-000099020000}"/>
    <cellStyle name="Normal 161" xfId="673" xr:uid="{00000000-0005-0000-0000-00009A020000}"/>
    <cellStyle name="Normal 162" xfId="674" xr:uid="{00000000-0005-0000-0000-00009B020000}"/>
    <cellStyle name="Normal 163" xfId="675" xr:uid="{00000000-0005-0000-0000-00009C020000}"/>
    <cellStyle name="Normal 164" xfId="676" xr:uid="{00000000-0005-0000-0000-00009D020000}"/>
    <cellStyle name="Normal 165" xfId="677" xr:uid="{00000000-0005-0000-0000-00009E020000}"/>
    <cellStyle name="Normal 166" xfId="678" xr:uid="{00000000-0005-0000-0000-00009F020000}"/>
    <cellStyle name="Normal 167" xfId="679" xr:uid="{00000000-0005-0000-0000-0000A0020000}"/>
    <cellStyle name="Normal 168" xfId="680" xr:uid="{00000000-0005-0000-0000-0000A1020000}"/>
    <cellStyle name="Normal 169" xfId="681" xr:uid="{00000000-0005-0000-0000-0000A2020000}"/>
    <cellStyle name="Normal 17" xfId="682" xr:uid="{00000000-0005-0000-0000-0000A3020000}"/>
    <cellStyle name="Normal 17 2" xfId="683" xr:uid="{00000000-0005-0000-0000-0000A4020000}"/>
    <cellStyle name="Normal 17 3" xfId="684" xr:uid="{00000000-0005-0000-0000-0000A5020000}"/>
    <cellStyle name="Normal 170" xfId="685" xr:uid="{00000000-0005-0000-0000-0000A6020000}"/>
    <cellStyle name="Normal 171" xfId="686" xr:uid="{00000000-0005-0000-0000-0000A7020000}"/>
    <cellStyle name="Normal 172" xfId="687" xr:uid="{00000000-0005-0000-0000-0000A8020000}"/>
    <cellStyle name="Normal 172 2" xfId="688" xr:uid="{00000000-0005-0000-0000-0000A9020000}"/>
    <cellStyle name="Normal 173" xfId="689" xr:uid="{00000000-0005-0000-0000-0000AA020000}"/>
    <cellStyle name="Normal 174" xfId="690" xr:uid="{00000000-0005-0000-0000-0000AB020000}"/>
    <cellStyle name="Normal 175" xfId="691" xr:uid="{00000000-0005-0000-0000-0000AC020000}"/>
    <cellStyle name="Normal 176" xfId="692" xr:uid="{00000000-0005-0000-0000-0000AD020000}"/>
    <cellStyle name="Normal 177" xfId="693" xr:uid="{00000000-0005-0000-0000-0000AE020000}"/>
    <cellStyle name="Normal 178" xfId="694" xr:uid="{00000000-0005-0000-0000-0000AF020000}"/>
    <cellStyle name="Normal 179" xfId="695" xr:uid="{00000000-0005-0000-0000-0000B0020000}"/>
    <cellStyle name="Normal 18" xfId="696" xr:uid="{00000000-0005-0000-0000-0000B1020000}"/>
    <cellStyle name="Normal 180" xfId="697" xr:uid="{00000000-0005-0000-0000-0000B2020000}"/>
    <cellStyle name="Normal 181" xfId="698" xr:uid="{00000000-0005-0000-0000-0000B3020000}"/>
    <cellStyle name="Normal 182" xfId="699" xr:uid="{00000000-0005-0000-0000-0000B4020000}"/>
    <cellStyle name="Normal 183" xfId="700" xr:uid="{00000000-0005-0000-0000-0000B5020000}"/>
    <cellStyle name="Normal 183 2" xfId="701" xr:uid="{00000000-0005-0000-0000-0000B6020000}"/>
    <cellStyle name="Normal 184" xfId="702" xr:uid="{00000000-0005-0000-0000-0000B7020000}"/>
    <cellStyle name="Normal 184 2" xfId="703" xr:uid="{00000000-0005-0000-0000-0000B8020000}"/>
    <cellStyle name="Normal 185" xfId="704" xr:uid="{00000000-0005-0000-0000-0000B9020000}"/>
    <cellStyle name="Normal 186" xfId="705" xr:uid="{00000000-0005-0000-0000-0000BA020000}"/>
    <cellStyle name="Normal 187" xfId="706" xr:uid="{00000000-0005-0000-0000-0000BB020000}"/>
    <cellStyle name="Normal 188" xfId="707" xr:uid="{00000000-0005-0000-0000-0000BC020000}"/>
    <cellStyle name="Normal 188 2" xfId="708" xr:uid="{00000000-0005-0000-0000-0000BD020000}"/>
    <cellStyle name="Normal 188 3" xfId="709" xr:uid="{00000000-0005-0000-0000-0000BE020000}"/>
    <cellStyle name="Normal 189" xfId="710" xr:uid="{00000000-0005-0000-0000-0000BF020000}"/>
    <cellStyle name="Normal 19" xfId="711" xr:uid="{00000000-0005-0000-0000-0000C0020000}"/>
    <cellStyle name="Normal 190" xfId="712" xr:uid="{00000000-0005-0000-0000-0000C1020000}"/>
    <cellStyle name="Normal 191" xfId="713" xr:uid="{00000000-0005-0000-0000-0000C2020000}"/>
    <cellStyle name="Normal 192" xfId="714" xr:uid="{00000000-0005-0000-0000-0000C3020000}"/>
    <cellStyle name="Normal 193" xfId="715" xr:uid="{00000000-0005-0000-0000-0000C4020000}"/>
    <cellStyle name="Normal 194" xfId="716" xr:uid="{00000000-0005-0000-0000-0000C5020000}"/>
    <cellStyle name="Normal 194 2" xfId="717" xr:uid="{00000000-0005-0000-0000-0000C6020000}"/>
    <cellStyle name="Normal 195" xfId="718" xr:uid="{00000000-0005-0000-0000-0000C7020000}"/>
    <cellStyle name="Normal 195 2" xfId="719" xr:uid="{00000000-0005-0000-0000-0000C8020000}"/>
    <cellStyle name="Normal 196" xfId="720" xr:uid="{00000000-0005-0000-0000-0000C9020000}"/>
    <cellStyle name="Normal 197" xfId="721" xr:uid="{00000000-0005-0000-0000-0000CA020000}"/>
    <cellStyle name="Normal 198" xfId="722" xr:uid="{00000000-0005-0000-0000-0000CB020000}"/>
    <cellStyle name="Normal 198 2" xfId="723" xr:uid="{00000000-0005-0000-0000-0000CC020000}"/>
    <cellStyle name="Normal 199" xfId="724" xr:uid="{00000000-0005-0000-0000-0000CD020000}"/>
    <cellStyle name="Normal 2" xfId="3" xr:uid="{00000000-0005-0000-0000-0000CE020000}"/>
    <cellStyle name="Normal 2 10" xfId="725" xr:uid="{00000000-0005-0000-0000-0000CF020000}"/>
    <cellStyle name="Normal 2 11" xfId="726" xr:uid="{00000000-0005-0000-0000-0000D0020000}"/>
    <cellStyle name="Normal 2 12" xfId="727" xr:uid="{00000000-0005-0000-0000-0000D1020000}"/>
    <cellStyle name="Normal 2 13" xfId="728" xr:uid="{00000000-0005-0000-0000-0000D2020000}"/>
    <cellStyle name="Normal 2 14" xfId="729" xr:uid="{00000000-0005-0000-0000-0000D3020000}"/>
    <cellStyle name="Normal 2 15" xfId="730" xr:uid="{00000000-0005-0000-0000-0000D4020000}"/>
    <cellStyle name="Normal 2 16" xfId="731" xr:uid="{00000000-0005-0000-0000-0000D5020000}"/>
    <cellStyle name="Normal 2 17" xfId="732" xr:uid="{00000000-0005-0000-0000-0000D6020000}"/>
    <cellStyle name="Normal 2 18" xfId="733" xr:uid="{00000000-0005-0000-0000-0000D7020000}"/>
    <cellStyle name="Normal 2 19" xfId="734" xr:uid="{00000000-0005-0000-0000-0000D8020000}"/>
    <cellStyle name="Normal 2 2" xfId="1" xr:uid="{00000000-0005-0000-0000-0000D9020000}"/>
    <cellStyle name="Normal 2 2 2" xfId="14" xr:uid="{00000000-0005-0000-0000-0000DA020000}"/>
    <cellStyle name="Normal 2 2 2 2" xfId="736" xr:uid="{00000000-0005-0000-0000-0000DB020000}"/>
    <cellStyle name="Normal 2 2 2 3" xfId="735" xr:uid="{00000000-0005-0000-0000-0000DC020000}"/>
    <cellStyle name="Normal 2 2 3" xfId="737" xr:uid="{00000000-0005-0000-0000-0000DD020000}"/>
    <cellStyle name="Normal 2 2 4" xfId="738" xr:uid="{00000000-0005-0000-0000-0000DE020000}"/>
    <cellStyle name="Normal 2 2 5" xfId="739" xr:uid="{00000000-0005-0000-0000-0000DF020000}"/>
    <cellStyle name="Normal 2 2 6" xfId="740" xr:uid="{00000000-0005-0000-0000-0000E0020000}"/>
    <cellStyle name="Normal 2 2 7" xfId="741" xr:uid="{00000000-0005-0000-0000-0000E1020000}"/>
    <cellStyle name="Normal 2 2 8" xfId="742" xr:uid="{00000000-0005-0000-0000-0000E2020000}"/>
    <cellStyle name="Normal 2 20" xfId="743" xr:uid="{00000000-0005-0000-0000-0000E3020000}"/>
    <cellStyle name="Normal 2 3" xfId="744" xr:uid="{00000000-0005-0000-0000-0000E4020000}"/>
    <cellStyle name="Normal 2 3 2" xfId="745" xr:uid="{00000000-0005-0000-0000-0000E5020000}"/>
    <cellStyle name="Normal 2 3 3" xfId="746" xr:uid="{00000000-0005-0000-0000-0000E6020000}"/>
    <cellStyle name="Normal 2 3 4" xfId="747" xr:uid="{00000000-0005-0000-0000-0000E7020000}"/>
    <cellStyle name="Normal 2 3 5" xfId="748" xr:uid="{00000000-0005-0000-0000-0000E8020000}"/>
    <cellStyle name="Normal 2 4" xfId="749" xr:uid="{00000000-0005-0000-0000-0000E9020000}"/>
    <cellStyle name="Normal 2 5" xfId="750" xr:uid="{00000000-0005-0000-0000-0000EA020000}"/>
    <cellStyle name="Normal 2 6" xfId="751" xr:uid="{00000000-0005-0000-0000-0000EB020000}"/>
    <cellStyle name="Normal 2 7" xfId="752" xr:uid="{00000000-0005-0000-0000-0000EC020000}"/>
    <cellStyle name="Normal 2 8" xfId="753" xr:uid="{00000000-0005-0000-0000-0000ED020000}"/>
    <cellStyle name="Normal 2 9" xfId="754" xr:uid="{00000000-0005-0000-0000-0000EE020000}"/>
    <cellStyle name="Normal 2_Grafico de salarios (4)" xfId="755" xr:uid="{00000000-0005-0000-0000-0000EF020000}"/>
    <cellStyle name="Normal 20" xfId="756" xr:uid="{00000000-0005-0000-0000-0000F0020000}"/>
    <cellStyle name="Normal 200" xfId="17" xr:uid="{00000000-0005-0000-0000-0000F1020000}"/>
    <cellStyle name="Normal 21" xfId="757" xr:uid="{00000000-0005-0000-0000-0000F2020000}"/>
    <cellStyle name="Normal 22" xfId="758" xr:uid="{00000000-0005-0000-0000-0000F3020000}"/>
    <cellStyle name="Normal 23" xfId="759" xr:uid="{00000000-0005-0000-0000-0000F4020000}"/>
    <cellStyle name="Normal 24" xfId="760" xr:uid="{00000000-0005-0000-0000-0000F5020000}"/>
    <cellStyle name="Normal 25" xfId="761" xr:uid="{00000000-0005-0000-0000-0000F6020000}"/>
    <cellStyle name="Normal 26" xfId="762" xr:uid="{00000000-0005-0000-0000-0000F7020000}"/>
    <cellStyle name="Normal 27" xfId="763" xr:uid="{00000000-0005-0000-0000-0000F8020000}"/>
    <cellStyle name="Normal 28" xfId="764" xr:uid="{00000000-0005-0000-0000-0000F9020000}"/>
    <cellStyle name="Normal 29" xfId="765" xr:uid="{00000000-0005-0000-0000-0000FA020000}"/>
    <cellStyle name="Normal 3" xfId="15" xr:uid="{00000000-0005-0000-0000-0000FB020000}"/>
    <cellStyle name="Normal 3 10" xfId="766" xr:uid="{00000000-0005-0000-0000-0000FC020000}"/>
    <cellStyle name="Normal 3 11" xfId="767" xr:uid="{00000000-0005-0000-0000-0000FD020000}"/>
    <cellStyle name="Normal 3 12" xfId="768" xr:uid="{00000000-0005-0000-0000-0000FE020000}"/>
    <cellStyle name="Normal 3 13" xfId="769" xr:uid="{00000000-0005-0000-0000-0000FF020000}"/>
    <cellStyle name="Normal 3 14" xfId="770" xr:uid="{00000000-0005-0000-0000-000000030000}"/>
    <cellStyle name="Normal 3 15" xfId="771" xr:uid="{00000000-0005-0000-0000-000001030000}"/>
    <cellStyle name="Normal 3 16" xfId="772" xr:uid="{00000000-0005-0000-0000-000002030000}"/>
    <cellStyle name="Normal 3 17" xfId="773" xr:uid="{00000000-0005-0000-0000-000003030000}"/>
    <cellStyle name="Normal 3 18" xfId="774" xr:uid="{00000000-0005-0000-0000-000004030000}"/>
    <cellStyle name="Normal 3 19" xfId="775" xr:uid="{00000000-0005-0000-0000-000005030000}"/>
    <cellStyle name="Normal 3 2" xfId="776" xr:uid="{00000000-0005-0000-0000-000006030000}"/>
    <cellStyle name="Normal 3 2 2" xfId="777" xr:uid="{00000000-0005-0000-0000-000007030000}"/>
    <cellStyle name="Normal 3 20" xfId="778" xr:uid="{00000000-0005-0000-0000-000008030000}"/>
    <cellStyle name="Normal 3 21" xfId="779" xr:uid="{00000000-0005-0000-0000-000009030000}"/>
    <cellStyle name="Normal 3 22" xfId="780" xr:uid="{00000000-0005-0000-0000-00000A030000}"/>
    <cellStyle name="Normal 3 23" xfId="781" xr:uid="{00000000-0005-0000-0000-00000B030000}"/>
    <cellStyle name="Normal 3 24" xfId="782" xr:uid="{00000000-0005-0000-0000-00000C030000}"/>
    <cellStyle name="Normal 3 25" xfId="783" xr:uid="{00000000-0005-0000-0000-00000D030000}"/>
    <cellStyle name="Normal 3 26" xfId="784" xr:uid="{00000000-0005-0000-0000-00000E030000}"/>
    <cellStyle name="Normal 3 27" xfId="785" xr:uid="{00000000-0005-0000-0000-00000F030000}"/>
    <cellStyle name="Normal 3 28" xfId="786" xr:uid="{00000000-0005-0000-0000-000010030000}"/>
    <cellStyle name="Normal 3 29" xfId="787" xr:uid="{00000000-0005-0000-0000-000011030000}"/>
    <cellStyle name="Normal 3 3" xfId="788" xr:uid="{00000000-0005-0000-0000-000012030000}"/>
    <cellStyle name="Normal 3 30" xfId="789" xr:uid="{00000000-0005-0000-0000-000013030000}"/>
    <cellStyle name="Normal 3 31" xfId="790" xr:uid="{00000000-0005-0000-0000-000014030000}"/>
    <cellStyle name="Normal 3 32" xfId="791" xr:uid="{00000000-0005-0000-0000-000015030000}"/>
    <cellStyle name="Normal 3 33" xfId="792" xr:uid="{00000000-0005-0000-0000-000016030000}"/>
    <cellStyle name="Normal 3 34" xfId="793" xr:uid="{00000000-0005-0000-0000-000017030000}"/>
    <cellStyle name="Normal 3 35" xfId="794" xr:uid="{00000000-0005-0000-0000-000018030000}"/>
    <cellStyle name="Normal 3 36" xfId="795" xr:uid="{00000000-0005-0000-0000-000019030000}"/>
    <cellStyle name="Normal 3 37" xfId="796" xr:uid="{00000000-0005-0000-0000-00001A030000}"/>
    <cellStyle name="Normal 3 38" xfId="797" xr:uid="{00000000-0005-0000-0000-00001B030000}"/>
    <cellStyle name="Normal 3 39" xfId="798" xr:uid="{00000000-0005-0000-0000-00001C030000}"/>
    <cellStyle name="Normal 3 4" xfId="799" xr:uid="{00000000-0005-0000-0000-00001D030000}"/>
    <cellStyle name="Normal 3 40" xfId="800" xr:uid="{00000000-0005-0000-0000-00001E030000}"/>
    <cellStyle name="Normal 3 5" xfId="801" xr:uid="{00000000-0005-0000-0000-00001F030000}"/>
    <cellStyle name="Normal 3 6" xfId="802" xr:uid="{00000000-0005-0000-0000-000020030000}"/>
    <cellStyle name="Normal 3 7" xfId="803" xr:uid="{00000000-0005-0000-0000-000021030000}"/>
    <cellStyle name="Normal 3 8" xfId="804" xr:uid="{00000000-0005-0000-0000-000022030000}"/>
    <cellStyle name="Normal 3 9" xfId="805" xr:uid="{00000000-0005-0000-0000-000023030000}"/>
    <cellStyle name="Normal 30" xfId="806" xr:uid="{00000000-0005-0000-0000-000024030000}"/>
    <cellStyle name="Normal 31" xfId="807" xr:uid="{00000000-0005-0000-0000-000025030000}"/>
    <cellStyle name="Normal 32" xfId="808" xr:uid="{00000000-0005-0000-0000-000026030000}"/>
    <cellStyle name="Normal 33" xfId="809" xr:uid="{00000000-0005-0000-0000-000027030000}"/>
    <cellStyle name="Normal 34" xfId="810" xr:uid="{00000000-0005-0000-0000-000028030000}"/>
    <cellStyle name="Normal 35" xfId="811" xr:uid="{00000000-0005-0000-0000-000029030000}"/>
    <cellStyle name="Normal 36" xfId="812" xr:uid="{00000000-0005-0000-0000-00002A030000}"/>
    <cellStyle name="Normal 37" xfId="813" xr:uid="{00000000-0005-0000-0000-00002B030000}"/>
    <cellStyle name="Normal 38" xfId="814" xr:uid="{00000000-0005-0000-0000-00002C030000}"/>
    <cellStyle name="Normal 39" xfId="815" xr:uid="{00000000-0005-0000-0000-00002D030000}"/>
    <cellStyle name="Normal 4" xfId="816" xr:uid="{00000000-0005-0000-0000-00002E030000}"/>
    <cellStyle name="Normal 4 2" xfId="817" xr:uid="{00000000-0005-0000-0000-00002F030000}"/>
    <cellStyle name="Normal 4 2 2" xfId="818" xr:uid="{00000000-0005-0000-0000-000030030000}"/>
    <cellStyle name="Normal 4 3" xfId="819" xr:uid="{00000000-0005-0000-0000-000031030000}"/>
    <cellStyle name="Normal 40" xfId="820" xr:uid="{00000000-0005-0000-0000-000032030000}"/>
    <cellStyle name="Normal 41" xfId="821" xr:uid="{00000000-0005-0000-0000-000033030000}"/>
    <cellStyle name="Normal 42" xfId="822" xr:uid="{00000000-0005-0000-0000-000034030000}"/>
    <cellStyle name="Normal 43" xfId="823" xr:uid="{00000000-0005-0000-0000-000035030000}"/>
    <cellStyle name="Normal 44" xfId="824" xr:uid="{00000000-0005-0000-0000-000036030000}"/>
    <cellStyle name="Normal 45" xfId="825" xr:uid="{00000000-0005-0000-0000-000037030000}"/>
    <cellStyle name="Normal 46" xfId="826" xr:uid="{00000000-0005-0000-0000-000038030000}"/>
    <cellStyle name="Normal 46 2" xfId="827" xr:uid="{00000000-0005-0000-0000-000039030000}"/>
    <cellStyle name="Normal 47" xfId="828" xr:uid="{00000000-0005-0000-0000-00003A030000}"/>
    <cellStyle name="Normal 48" xfId="829" xr:uid="{00000000-0005-0000-0000-00003B030000}"/>
    <cellStyle name="Normal 49" xfId="830" xr:uid="{00000000-0005-0000-0000-00003C030000}"/>
    <cellStyle name="Normal 5" xfId="831" xr:uid="{00000000-0005-0000-0000-00003D030000}"/>
    <cellStyle name="Normal 5 2" xfId="832" xr:uid="{00000000-0005-0000-0000-00003E030000}"/>
    <cellStyle name="Normal 5_BASE DE DATOS PAR ELABORACION DE FLUJO TGR (2)" xfId="833" xr:uid="{00000000-0005-0000-0000-00003F030000}"/>
    <cellStyle name="Normal 50" xfId="834" xr:uid="{00000000-0005-0000-0000-000040030000}"/>
    <cellStyle name="Normal 51" xfId="835" xr:uid="{00000000-0005-0000-0000-000041030000}"/>
    <cellStyle name="Normal 52" xfId="836" xr:uid="{00000000-0005-0000-0000-000042030000}"/>
    <cellStyle name="Normal 53" xfId="837" xr:uid="{00000000-0005-0000-0000-000043030000}"/>
    <cellStyle name="Normal 54" xfId="838" xr:uid="{00000000-0005-0000-0000-000044030000}"/>
    <cellStyle name="Normal 55" xfId="839" xr:uid="{00000000-0005-0000-0000-000045030000}"/>
    <cellStyle name="Normal 56" xfId="840" xr:uid="{00000000-0005-0000-0000-000046030000}"/>
    <cellStyle name="Normal 57" xfId="841" xr:uid="{00000000-0005-0000-0000-000047030000}"/>
    <cellStyle name="Normal 58" xfId="842" xr:uid="{00000000-0005-0000-0000-000048030000}"/>
    <cellStyle name="Normal 59" xfId="843" xr:uid="{00000000-0005-0000-0000-000049030000}"/>
    <cellStyle name="Normal 6" xfId="844" xr:uid="{00000000-0005-0000-0000-00004A030000}"/>
    <cellStyle name="Normal 6 2" xfId="845" xr:uid="{00000000-0005-0000-0000-00004B030000}"/>
    <cellStyle name="Normal 6 3" xfId="846" xr:uid="{00000000-0005-0000-0000-00004C030000}"/>
    <cellStyle name="Normal 60" xfId="847" xr:uid="{00000000-0005-0000-0000-00004D030000}"/>
    <cellStyle name="Normal 61" xfId="848" xr:uid="{00000000-0005-0000-0000-00004E030000}"/>
    <cellStyle name="Normal 62" xfId="849" xr:uid="{00000000-0005-0000-0000-00004F030000}"/>
    <cellStyle name="Normal 63" xfId="850" xr:uid="{00000000-0005-0000-0000-000050030000}"/>
    <cellStyle name="Normal 64" xfId="851" xr:uid="{00000000-0005-0000-0000-000051030000}"/>
    <cellStyle name="Normal 65" xfId="852" xr:uid="{00000000-0005-0000-0000-000052030000}"/>
    <cellStyle name="Normal 66" xfId="853" xr:uid="{00000000-0005-0000-0000-000053030000}"/>
    <cellStyle name="Normal 67" xfId="854" xr:uid="{00000000-0005-0000-0000-000054030000}"/>
    <cellStyle name="Normal 68" xfId="855" xr:uid="{00000000-0005-0000-0000-000055030000}"/>
    <cellStyle name="Normal 69" xfId="856" xr:uid="{00000000-0005-0000-0000-000056030000}"/>
    <cellStyle name="Normal 7" xfId="857" xr:uid="{00000000-0005-0000-0000-000057030000}"/>
    <cellStyle name="Normal 7 2" xfId="858" xr:uid="{00000000-0005-0000-0000-000058030000}"/>
    <cellStyle name="Normal 70" xfId="859" xr:uid="{00000000-0005-0000-0000-000059030000}"/>
    <cellStyle name="Normal 71" xfId="860" xr:uid="{00000000-0005-0000-0000-00005A030000}"/>
    <cellStyle name="Normal 72" xfId="861" xr:uid="{00000000-0005-0000-0000-00005B030000}"/>
    <cellStyle name="Normal 73" xfId="862" xr:uid="{00000000-0005-0000-0000-00005C030000}"/>
    <cellStyle name="Normal 74" xfId="863" xr:uid="{00000000-0005-0000-0000-00005D030000}"/>
    <cellStyle name="Normal 75" xfId="864" xr:uid="{00000000-0005-0000-0000-00005E030000}"/>
    <cellStyle name="Normal 76" xfId="865" xr:uid="{00000000-0005-0000-0000-00005F030000}"/>
    <cellStyle name="Normal 77" xfId="866" xr:uid="{00000000-0005-0000-0000-000060030000}"/>
    <cellStyle name="Normal 78" xfId="867" xr:uid="{00000000-0005-0000-0000-000061030000}"/>
    <cellStyle name="Normal 79" xfId="868" xr:uid="{00000000-0005-0000-0000-000062030000}"/>
    <cellStyle name="Normal 8" xfId="869" xr:uid="{00000000-0005-0000-0000-000063030000}"/>
    <cellStyle name="Normal 8 2" xfId="870" xr:uid="{00000000-0005-0000-0000-000064030000}"/>
    <cellStyle name="Normal 80" xfId="871" xr:uid="{00000000-0005-0000-0000-000065030000}"/>
    <cellStyle name="Normal 81" xfId="872" xr:uid="{00000000-0005-0000-0000-000066030000}"/>
    <cellStyle name="Normal 81 2" xfId="873" xr:uid="{00000000-0005-0000-0000-000067030000}"/>
    <cellStyle name="Normal 82" xfId="874" xr:uid="{00000000-0005-0000-0000-000068030000}"/>
    <cellStyle name="Normal 83" xfId="875" xr:uid="{00000000-0005-0000-0000-000069030000}"/>
    <cellStyle name="Normal 84" xfId="876" xr:uid="{00000000-0005-0000-0000-00006A030000}"/>
    <cellStyle name="Normal 85" xfId="877" xr:uid="{00000000-0005-0000-0000-00006B030000}"/>
    <cellStyle name="Normal 85 2" xfId="878" xr:uid="{00000000-0005-0000-0000-00006C030000}"/>
    <cellStyle name="Normal 86" xfId="879" xr:uid="{00000000-0005-0000-0000-00006D030000}"/>
    <cellStyle name="Normal 87" xfId="880" xr:uid="{00000000-0005-0000-0000-00006E030000}"/>
    <cellStyle name="Normal 88" xfId="881" xr:uid="{00000000-0005-0000-0000-00006F030000}"/>
    <cellStyle name="Normal 89" xfId="882" xr:uid="{00000000-0005-0000-0000-000070030000}"/>
    <cellStyle name="Normal 9" xfId="883" xr:uid="{00000000-0005-0000-0000-000071030000}"/>
    <cellStyle name="Normal 9 2" xfId="884" xr:uid="{00000000-0005-0000-0000-000072030000}"/>
    <cellStyle name="Normal 90" xfId="885" xr:uid="{00000000-0005-0000-0000-000073030000}"/>
    <cellStyle name="Normal 91" xfId="886" xr:uid="{00000000-0005-0000-0000-000074030000}"/>
    <cellStyle name="Normal 92" xfId="887" xr:uid="{00000000-0005-0000-0000-000075030000}"/>
    <cellStyle name="Normal 93" xfId="888" xr:uid="{00000000-0005-0000-0000-000076030000}"/>
    <cellStyle name="Normal 94" xfId="889" xr:uid="{00000000-0005-0000-0000-000077030000}"/>
    <cellStyle name="Normal 95" xfId="890" xr:uid="{00000000-0005-0000-0000-000078030000}"/>
    <cellStyle name="Normal 96" xfId="891" xr:uid="{00000000-0005-0000-0000-000079030000}"/>
    <cellStyle name="Normal 97" xfId="892" xr:uid="{00000000-0005-0000-0000-00007A030000}"/>
    <cellStyle name="Normal 98" xfId="893" xr:uid="{00000000-0005-0000-0000-00007B030000}"/>
    <cellStyle name="Normal 99" xfId="894" xr:uid="{00000000-0005-0000-0000-00007C030000}"/>
    <cellStyle name="Normal Table" xfId="895" xr:uid="{00000000-0005-0000-0000-00007D030000}"/>
    <cellStyle name="Notas 2" xfId="896" xr:uid="{00000000-0005-0000-0000-00007E030000}"/>
    <cellStyle name="Notas 2 2" xfId="897" xr:uid="{00000000-0005-0000-0000-00007F030000}"/>
    <cellStyle name="Notas 2 2 2" xfId="898" xr:uid="{00000000-0005-0000-0000-000080030000}"/>
    <cellStyle name="Notas 2 3" xfId="899" xr:uid="{00000000-0005-0000-0000-000081030000}"/>
    <cellStyle name="Notas 2 3 2" xfId="900" xr:uid="{00000000-0005-0000-0000-000082030000}"/>
    <cellStyle name="Notas 2 4" xfId="901" xr:uid="{00000000-0005-0000-0000-000083030000}"/>
    <cellStyle name="Notas 3" xfId="902" xr:uid="{00000000-0005-0000-0000-000084030000}"/>
    <cellStyle name="Notas 3 2" xfId="903" xr:uid="{00000000-0005-0000-0000-000085030000}"/>
    <cellStyle name="Notas 4" xfId="904" xr:uid="{00000000-0005-0000-0000-000086030000}"/>
    <cellStyle name="Notas 4 2" xfId="905" xr:uid="{00000000-0005-0000-0000-000087030000}"/>
    <cellStyle name="Notas 4 3" xfId="906" xr:uid="{00000000-0005-0000-0000-000088030000}"/>
    <cellStyle name="Notas 5" xfId="907" xr:uid="{00000000-0005-0000-0000-000089030000}"/>
    <cellStyle name="Note" xfId="908" xr:uid="{00000000-0005-0000-0000-00008A030000}"/>
    <cellStyle name="Note 10" xfId="909" xr:uid="{00000000-0005-0000-0000-00008B030000}"/>
    <cellStyle name="Note 11" xfId="910" xr:uid="{00000000-0005-0000-0000-00008C030000}"/>
    <cellStyle name="Note 12" xfId="911" xr:uid="{00000000-0005-0000-0000-00008D030000}"/>
    <cellStyle name="Note 13" xfId="912" xr:uid="{00000000-0005-0000-0000-00008E030000}"/>
    <cellStyle name="Note 14" xfId="913" xr:uid="{00000000-0005-0000-0000-00008F030000}"/>
    <cellStyle name="Note 15" xfId="914" xr:uid="{00000000-0005-0000-0000-000090030000}"/>
    <cellStyle name="Note 16" xfId="915" xr:uid="{00000000-0005-0000-0000-000091030000}"/>
    <cellStyle name="Note 17" xfId="916" xr:uid="{00000000-0005-0000-0000-000092030000}"/>
    <cellStyle name="Note 18" xfId="917" xr:uid="{00000000-0005-0000-0000-000093030000}"/>
    <cellStyle name="Note 19" xfId="918" xr:uid="{00000000-0005-0000-0000-000094030000}"/>
    <cellStyle name="Note 2" xfId="919" xr:uid="{00000000-0005-0000-0000-000095030000}"/>
    <cellStyle name="Note 3" xfId="920" xr:uid="{00000000-0005-0000-0000-000096030000}"/>
    <cellStyle name="Note 4" xfId="921" xr:uid="{00000000-0005-0000-0000-000097030000}"/>
    <cellStyle name="Note 5" xfId="922" xr:uid="{00000000-0005-0000-0000-000098030000}"/>
    <cellStyle name="Note 6" xfId="923" xr:uid="{00000000-0005-0000-0000-000099030000}"/>
    <cellStyle name="Note 7" xfId="924" xr:uid="{00000000-0005-0000-0000-00009A030000}"/>
    <cellStyle name="Note 8" xfId="925" xr:uid="{00000000-0005-0000-0000-00009B030000}"/>
    <cellStyle name="Note 9" xfId="926" xr:uid="{00000000-0005-0000-0000-00009C030000}"/>
    <cellStyle name="notes" xfId="927" xr:uid="{00000000-0005-0000-0000-00009D030000}"/>
    <cellStyle name="Output" xfId="928" xr:uid="{00000000-0005-0000-0000-00009E030000}"/>
    <cellStyle name="Percent" xfId="2" xr:uid="{00000000-0005-0000-0000-00009F030000}"/>
    <cellStyle name="Percent [2]" xfId="929" xr:uid="{00000000-0005-0000-0000-0000A0030000}"/>
    <cellStyle name="Percent [2] 2" xfId="930" xr:uid="{00000000-0005-0000-0000-0000A1030000}"/>
    <cellStyle name="Percent [2] 2 2" xfId="931" xr:uid="{00000000-0005-0000-0000-0000A2030000}"/>
    <cellStyle name="Percent [2] 2 3" xfId="932" xr:uid="{00000000-0005-0000-0000-0000A3030000}"/>
    <cellStyle name="Percent [2] 3" xfId="933" xr:uid="{00000000-0005-0000-0000-0000A4030000}"/>
    <cellStyle name="Percent [2] 4" xfId="934" xr:uid="{00000000-0005-0000-0000-0000A5030000}"/>
    <cellStyle name="percentage difference" xfId="935" xr:uid="{00000000-0005-0000-0000-0000A6030000}"/>
    <cellStyle name="percentage difference one decimal" xfId="936" xr:uid="{00000000-0005-0000-0000-0000A7030000}"/>
    <cellStyle name="percentage difference zero decimal" xfId="937" xr:uid="{00000000-0005-0000-0000-0000A8030000}"/>
    <cellStyle name="Porcentaje 2" xfId="938" xr:uid="{00000000-0005-0000-0000-0000A9030000}"/>
    <cellStyle name="Porcentaje 2 2" xfId="939" xr:uid="{00000000-0005-0000-0000-0000AA030000}"/>
    <cellStyle name="Porcentaje 2 3" xfId="940" xr:uid="{00000000-0005-0000-0000-0000AB030000}"/>
    <cellStyle name="Porcentaje 3" xfId="941" xr:uid="{00000000-0005-0000-0000-0000AC030000}"/>
    <cellStyle name="Porcentaje 4" xfId="942" xr:uid="{00000000-0005-0000-0000-0000AD030000}"/>
    <cellStyle name="Porcentaje 5" xfId="943" xr:uid="{00000000-0005-0000-0000-0000AE030000}"/>
    <cellStyle name="Porcentaje 6" xfId="944" xr:uid="{00000000-0005-0000-0000-0000AF030000}"/>
    <cellStyle name="Porcentaje 7" xfId="945" xr:uid="{00000000-0005-0000-0000-0000B0030000}"/>
    <cellStyle name="Porcentual 2" xfId="16" xr:uid="{00000000-0005-0000-0000-0000B1030000}"/>
    <cellStyle name="Porcentual 2 10" xfId="946" xr:uid="{00000000-0005-0000-0000-0000B2030000}"/>
    <cellStyle name="Porcentual 2 11" xfId="947" xr:uid="{00000000-0005-0000-0000-0000B3030000}"/>
    <cellStyle name="Porcentual 2 12" xfId="948" xr:uid="{00000000-0005-0000-0000-0000B4030000}"/>
    <cellStyle name="Porcentual 2 13" xfId="949" xr:uid="{00000000-0005-0000-0000-0000B5030000}"/>
    <cellStyle name="Porcentual 2 14" xfId="950" xr:uid="{00000000-0005-0000-0000-0000B6030000}"/>
    <cellStyle name="Porcentual 2 15" xfId="951" xr:uid="{00000000-0005-0000-0000-0000B7030000}"/>
    <cellStyle name="Porcentual 2 16" xfId="952" xr:uid="{00000000-0005-0000-0000-0000B8030000}"/>
    <cellStyle name="Porcentual 2 17" xfId="953" xr:uid="{00000000-0005-0000-0000-0000B9030000}"/>
    <cellStyle name="Porcentual 2 18" xfId="954" xr:uid="{00000000-0005-0000-0000-0000BA030000}"/>
    <cellStyle name="Porcentual 2 19" xfId="955" xr:uid="{00000000-0005-0000-0000-0000BB030000}"/>
    <cellStyle name="Porcentual 2 2" xfId="956" xr:uid="{00000000-0005-0000-0000-0000BC030000}"/>
    <cellStyle name="Porcentual 2 2 2" xfId="957" xr:uid="{00000000-0005-0000-0000-0000BD030000}"/>
    <cellStyle name="Porcentual 2 2 3" xfId="958" xr:uid="{00000000-0005-0000-0000-0000BE030000}"/>
    <cellStyle name="Porcentual 2 2 4" xfId="959" xr:uid="{00000000-0005-0000-0000-0000BF030000}"/>
    <cellStyle name="Porcentual 2 2 5" xfId="960" xr:uid="{00000000-0005-0000-0000-0000C0030000}"/>
    <cellStyle name="Porcentual 2 3" xfId="961" xr:uid="{00000000-0005-0000-0000-0000C1030000}"/>
    <cellStyle name="Porcentual 2 3 2" xfId="962" xr:uid="{00000000-0005-0000-0000-0000C2030000}"/>
    <cellStyle name="Porcentual 2 3 3" xfId="963" xr:uid="{00000000-0005-0000-0000-0000C3030000}"/>
    <cellStyle name="Porcentual 2 4" xfId="964" xr:uid="{00000000-0005-0000-0000-0000C4030000}"/>
    <cellStyle name="Porcentual 2 4 2" xfId="965" xr:uid="{00000000-0005-0000-0000-0000C5030000}"/>
    <cellStyle name="Porcentual 2 4 3" xfId="966" xr:uid="{00000000-0005-0000-0000-0000C6030000}"/>
    <cellStyle name="Porcentual 2 5" xfId="967" xr:uid="{00000000-0005-0000-0000-0000C7030000}"/>
    <cellStyle name="Porcentual 2 6" xfId="968" xr:uid="{00000000-0005-0000-0000-0000C8030000}"/>
    <cellStyle name="Porcentual 2 7" xfId="969" xr:uid="{00000000-0005-0000-0000-0000C9030000}"/>
    <cellStyle name="Porcentual 2 8" xfId="970" xr:uid="{00000000-0005-0000-0000-0000CA030000}"/>
    <cellStyle name="Porcentual 2 9" xfId="971" xr:uid="{00000000-0005-0000-0000-0000CB030000}"/>
    <cellStyle name="Porcentual 3" xfId="972" xr:uid="{00000000-0005-0000-0000-0000CC030000}"/>
    <cellStyle name="Porcentual 3 2" xfId="973" xr:uid="{00000000-0005-0000-0000-0000CD030000}"/>
    <cellStyle name="Porcentual 3 3" xfId="974" xr:uid="{00000000-0005-0000-0000-0000CE030000}"/>
    <cellStyle name="Presentation" xfId="975" xr:uid="{00000000-0005-0000-0000-0000CF030000}"/>
    <cellStyle name="Publication" xfId="976" xr:uid="{00000000-0005-0000-0000-0000D0030000}"/>
    <cellStyle name="Punto" xfId="977" xr:uid="{00000000-0005-0000-0000-0000D1030000}"/>
    <cellStyle name="Punto 2" xfId="978" xr:uid="{00000000-0005-0000-0000-0000D2030000}"/>
    <cellStyle name="Punto 2 2" xfId="979" xr:uid="{00000000-0005-0000-0000-0000D3030000}"/>
    <cellStyle name="Punto 2 3" xfId="980" xr:uid="{00000000-0005-0000-0000-0000D4030000}"/>
    <cellStyle name="Punto 3" xfId="981" xr:uid="{00000000-0005-0000-0000-0000D5030000}"/>
    <cellStyle name="Punto 4" xfId="982" xr:uid="{00000000-0005-0000-0000-0000D6030000}"/>
    <cellStyle name="Punto0" xfId="983" xr:uid="{00000000-0005-0000-0000-0000D7030000}"/>
    <cellStyle name="Punto0 2" xfId="984" xr:uid="{00000000-0005-0000-0000-0000D8030000}"/>
    <cellStyle name="Punto0 2 2" xfId="985" xr:uid="{00000000-0005-0000-0000-0000D9030000}"/>
    <cellStyle name="Punto0 2 3" xfId="986" xr:uid="{00000000-0005-0000-0000-0000DA030000}"/>
    <cellStyle name="Punto0 3" xfId="987" xr:uid="{00000000-0005-0000-0000-0000DB030000}"/>
    <cellStyle name="Punto0 4" xfId="988" xr:uid="{00000000-0005-0000-0000-0000DC030000}"/>
    <cellStyle name="Red Text" xfId="989" xr:uid="{00000000-0005-0000-0000-0000DD030000}"/>
    <cellStyle name="Resumen" xfId="990" xr:uid="{00000000-0005-0000-0000-0000DE030000}"/>
    <cellStyle name="Resumen 2" xfId="991" xr:uid="{00000000-0005-0000-0000-0000DF030000}"/>
    <cellStyle name="Resumen 2 2" xfId="992" xr:uid="{00000000-0005-0000-0000-0000E0030000}"/>
    <cellStyle name="Resumen 3" xfId="993" xr:uid="{00000000-0005-0000-0000-0000E1030000}"/>
    <cellStyle name="Salida 2" xfId="994" xr:uid="{00000000-0005-0000-0000-0000E2030000}"/>
    <cellStyle name="Salida 2 2" xfId="995" xr:uid="{00000000-0005-0000-0000-0000E3030000}"/>
    <cellStyle name="Salida 2 3" xfId="996" xr:uid="{00000000-0005-0000-0000-0000E4030000}"/>
    <cellStyle name="Salida 3" xfId="997" xr:uid="{00000000-0005-0000-0000-0000E5030000}"/>
    <cellStyle name="Salida 4" xfId="998" xr:uid="{00000000-0005-0000-0000-0000E6030000}"/>
    <cellStyle name="semestre" xfId="999" xr:uid="{00000000-0005-0000-0000-0000E7030000}"/>
    <cellStyle name="Style 1" xfId="1000" xr:uid="{00000000-0005-0000-0000-0000E8030000}"/>
    <cellStyle name="Style1" xfId="1001" xr:uid="{00000000-0005-0000-0000-0000E9030000}"/>
    <cellStyle name="tête chapitre" xfId="1002" xr:uid="{00000000-0005-0000-0000-0000EA030000}"/>
    <cellStyle name="Text" xfId="1003" xr:uid="{00000000-0005-0000-0000-0000EB030000}"/>
    <cellStyle name="Text 2" xfId="1004" xr:uid="{00000000-0005-0000-0000-0000EC030000}"/>
    <cellStyle name="Text 2 2" xfId="1005" xr:uid="{00000000-0005-0000-0000-0000ED030000}"/>
    <cellStyle name="Text 2 3" xfId="1006" xr:uid="{00000000-0005-0000-0000-0000EE030000}"/>
    <cellStyle name="Text 3" xfId="1007" xr:uid="{00000000-0005-0000-0000-0000EF030000}"/>
    <cellStyle name="Text 4" xfId="1008" xr:uid="{00000000-0005-0000-0000-0000F0030000}"/>
    <cellStyle name="Texto de advertencia 2" xfId="1009" xr:uid="{00000000-0005-0000-0000-0000F1030000}"/>
    <cellStyle name="Texto de advertencia 2 2" xfId="1010" xr:uid="{00000000-0005-0000-0000-0000F2030000}"/>
    <cellStyle name="Texto de advertencia 2 3" xfId="1011" xr:uid="{00000000-0005-0000-0000-0000F3030000}"/>
    <cellStyle name="Texto de advertencia 3" xfId="1012" xr:uid="{00000000-0005-0000-0000-0000F4030000}"/>
    <cellStyle name="Texto de advertencia 4" xfId="1013" xr:uid="{00000000-0005-0000-0000-0000F5030000}"/>
    <cellStyle name="Texto explicativo 2" xfId="1014" xr:uid="{00000000-0005-0000-0000-0000F6030000}"/>
    <cellStyle name="Texto explicativo 2 2" xfId="1015" xr:uid="{00000000-0005-0000-0000-0000F7030000}"/>
    <cellStyle name="Texto explicativo 2 3" xfId="1016" xr:uid="{00000000-0005-0000-0000-0000F8030000}"/>
    <cellStyle name="Texto explicativo 3" xfId="1017" xr:uid="{00000000-0005-0000-0000-0000F9030000}"/>
    <cellStyle name="Texto explicativo 4" xfId="1018" xr:uid="{00000000-0005-0000-0000-0000FA030000}"/>
    <cellStyle name="Title" xfId="1019" xr:uid="{00000000-0005-0000-0000-0000FB030000}"/>
    <cellStyle name="titre" xfId="1020" xr:uid="{00000000-0005-0000-0000-0000FC030000}"/>
    <cellStyle name="Título 1 2" xfId="1021" xr:uid="{00000000-0005-0000-0000-0000FD030000}"/>
    <cellStyle name="Título 1 2 2" xfId="1022" xr:uid="{00000000-0005-0000-0000-0000FE030000}"/>
    <cellStyle name="Título 1 2 3" xfId="1023" xr:uid="{00000000-0005-0000-0000-0000FF030000}"/>
    <cellStyle name="Título 1 3" xfId="1024" xr:uid="{00000000-0005-0000-0000-000000040000}"/>
    <cellStyle name="Título 1 4" xfId="1025" xr:uid="{00000000-0005-0000-0000-000001040000}"/>
    <cellStyle name="Título 2 2" xfId="1026" xr:uid="{00000000-0005-0000-0000-000002040000}"/>
    <cellStyle name="Título 2 2 2" xfId="1027" xr:uid="{00000000-0005-0000-0000-000003040000}"/>
    <cellStyle name="Título 2 2 3" xfId="1028" xr:uid="{00000000-0005-0000-0000-000004040000}"/>
    <cellStyle name="Título 2 3" xfId="1029" xr:uid="{00000000-0005-0000-0000-000005040000}"/>
    <cellStyle name="Título 2 4" xfId="1030" xr:uid="{00000000-0005-0000-0000-000006040000}"/>
    <cellStyle name="Título 3 2" xfId="1031" xr:uid="{00000000-0005-0000-0000-000007040000}"/>
    <cellStyle name="Título 3 2 2" xfId="1032" xr:uid="{00000000-0005-0000-0000-000008040000}"/>
    <cellStyle name="Título 3 2 2 2" xfId="1033" xr:uid="{00000000-0005-0000-0000-000009040000}"/>
    <cellStyle name="Título 3 2 2 3" xfId="1034" xr:uid="{00000000-0005-0000-0000-00000A040000}"/>
    <cellStyle name="Título 3 2 3" xfId="1035" xr:uid="{00000000-0005-0000-0000-00000B040000}"/>
    <cellStyle name="Título 3 2 3 2" xfId="1036" xr:uid="{00000000-0005-0000-0000-00000C040000}"/>
    <cellStyle name="Título 3 2 3 3" xfId="1037" xr:uid="{00000000-0005-0000-0000-00000D040000}"/>
    <cellStyle name="Título 3 2 4" xfId="1038" xr:uid="{00000000-0005-0000-0000-00000E040000}"/>
    <cellStyle name="Título 3 2 5" xfId="1039" xr:uid="{00000000-0005-0000-0000-00000F040000}"/>
    <cellStyle name="Título 3 3" xfId="1040" xr:uid="{00000000-0005-0000-0000-000010040000}"/>
    <cellStyle name="Título 3 3 2" xfId="1041" xr:uid="{00000000-0005-0000-0000-000011040000}"/>
    <cellStyle name="Título 3 3 3" xfId="1042" xr:uid="{00000000-0005-0000-0000-000012040000}"/>
    <cellStyle name="Título 3 4" xfId="1043" xr:uid="{00000000-0005-0000-0000-000013040000}"/>
    <cellStyle name="Título 3 4 2" xfId="1044" xr:uid="{00000000-0005-0000-0000-000014040000}"/>
    <cellStyle name="Título 3 4 3" xfId="1045" xr:uid="{00000000-0005-0000-0000-000015040000}"/>
    <cellStyle name="Título 4" xfId="1046" xr:uid="{00000000-0005-0000-0000-000016040000}"/>
    <cellStyle name="Título 4 2" xfId="1047" xr:uid="{00000000-0005-0000-0000-000017040000}"/>
    <cellStyle name="Título 4 3" xfId="1048" xr:uid="{00000000-0005-0000-0000-000018040000}"/>
    <cellStyle name="Título 5" xfId="1049" xr:uid="{00000000-0005-0000-0000-000019040000}"/>
    <cellStyle name="Título 6" xfId="1050" xr:uid="{00000000-0005-0000-0000-00001A040000}"/>
    <cellStyle name="TopGrey" xfId="1051" xr:uid="{00000000-0005-0000-0000-00001B040000}"/>
    <cellStyle name="Total 2" xfId="1052" xr:uid="{00000000-0005-0000-0000-00001C040000}"/>
    <cellStyle name="Total 2 2" xfId="1053" xr:uid="{00000000-0005-0000-0000-00001D040000}"/>
    <cellStyle name="Total 2 3" xfId="1054" xr:uid="{00000000-0005-0000-0000-00001E040000}"/>
    <cellStyle name="Total 3" xfId="1055" xr:uid="{00000000-0005-0000-0000-00001F040000}"/>
    <cellStyle name="Total 4" xfId="1056" xr:uid="{00000000-0005-0000-0000-000020040000}"/>
    <cellStyle name="Währung" xfId="1057" xr:uid="{00000000-0005-0000-0000-000021040000}"/>
    <cellStyle name="Warning Text" xfId="1058" xr:uid="{00000000-0005-0000-0000-000022040000}"/>
    <cellStyle name="WebFN" xfId="1059" xr:uid="{00000000-0005-0000-0000-000023040000}"/>
    <cellStyle name="WebFN1" xfId="1060" xr:uid="{00000000-0005-0000-0000-000024040000}"/>
    <cellStyle name="WebFN2" xfId="1061" xr:uid="{00000000-0005-0000-0000-000025040000}"/>
    <cellStyle name="WebFN3" xfId="1062" xr:uid="{00000000-0005-0000-0000-000026040000}"/>
    <cellStyle name="WebFN4" xfId="1063" xr:uid="{00000000-0005-0000-0000-000027040000}"/>
    <cellStyle name="WebHR" xfId="1064" xr:uid="{00000000-0005-0000-0000-000028040000}"/>
    <cellStyle name="WebIndent1" xfId="1065" xr:uid="{00000000-0005-0000-0000-000029040000}"/>
    <cellStyle name="WebIndent1wFN3" xfId="1066" xr:uid="{00000000-0005-0000-0000-00002A040000}"/>
    <cellStyle name="WebIndent2" xfId="1067" xr:uid="{00000000-0005-0000-0000-00002B040000}"/>
    <cellStyle name="ДАТА" xfId="1068" xr:uid="{00000000-0005-0000-0000-00002C040000}"/>
    <cellStyle name="ДЕНЕЖНЫЙ_BOPENGC" xfId="1069" xr:uid="{00000000-0005-0000-0000-00002D040000}"/>
    <cellStyle name="ЗАГОЛОВОК1" xfId="1070" xr:uid="{00000000-0005-0000-0000-00002E040000}"/>
    <cellStyle name="ЗАГОЛОВОК2" xfId="1071" xr:uid="{00000000-0005-0000-0000-00002F040000}"/>
    <cellStyle name="ИТОГОВЫЙ" xfId="1072" xr:uid="{00000000-0005-0000-0000-000030040000}"/>
    <cellStyle name="Обычный_BARNARD" xfId="1073" xr:uid="{00000000-0005-0000-0000-000031040000}"/>
    <cellStyle name="ПРОЦЕНТНЫЙ_BOPENGC" xfId="1074" xr:uid="{00000000-0005-0000-0000-000032040000}"/>
    <cellStyle name="ТЕКСТ" xfId="1075" xr:uid="{00000000-0005-0000-0000-000033040000}"/>
    <cellStyle name="ФИКСИРОВАННЫЙ" xfId="1076" xr:uid="{00000000-0005-0000-0000-000034040000}"/>
    <cellStyle name="ФИНАНСОВЫЙ_BOPENGC" xfId="1077" xr:uid="{00000000-0005-0000-0000-000035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FFFC5BDB-8990-4C73-8FFB-F1209244630B}"/>
            </a:ext>
          </a:extLst>
        </xdr:cNvPr>
        <xdr:cNvSpPr>
          <a:spLocks noChangeArrowheads="1"/>
        </xdr:cNvSpPr>
      </xdr:nvSpPr>
      <xdr:spPr bwMode="auto">
        <a:xfrm>
          <a:off x="3476625" y="838200"/>
          <a:ext cx="83820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4A9E5352-268D-40B8-97F2-F43FA1A1EC26}"/>
            </a:ext>
          </a:extLst>
        </xdr:cNvPr>
        <xdr:cNvSpPr>
          <a:spLocks noChangeArrowheads="1"/>
        </xdr:cNvSpPr>
      </xdr:nvSpPr>
      <xdr:spPr bwMode="auto">
        <a:xfrm>
          <a:off x="3476625" y="838200"/>
          <a:ext cx="384810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EEDBB07-7CFC-428B-95F5-9091BFEA4B7A}"/>
            </a:ext>
          </a:extLst>
        </xdr:cNvPr>
        <xdr:cNvSpPr>
          <a:spLocks noChangeArrowheads="1"/>
        </xdr:cNvSpPr>
      </xdr:nvSpPr>
      <xdr:spPr bwMode="auto">
        <a:xfrm>
          <a:off x="3381375" y="828675"/>
          <a:ext cx="926782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225AEB05-190E-4354-AE6C-05A36CE39882}"/>
            </a:ext>
          </a:extLst>
        </xdr:cNvPr>
        <xdr:cNvSpPr>
          <a:spLocks noChangeArrowheads="1"/>
        </xdr:cNvSpPr>
      </xdr:nvSpPr>
      <xdr:spPr bwMode="auto">
        <a:xfrm>
          <a:off x="3381375" y="838200"/>
          <a:ext cx="1113472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DADD6AA2-BA9C-499E-8119-CA874546CF86}"/>
            </a:ext>
          </a:extLst>
        </xdr:cNvPr>
        <xdr:cNvSpPr>
          <a:spLocks noChangeArrowheads="1"/>
        </xdr:cNvSpPr>
      </xdr:nvSpPr>
      <xdr:spPr bwMode="auto">
        <a:xfrm>
          <a:off x="3381375" y="838200"/>
          <a:ext cx="1113472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17ADC3F5-6AB3-435C-8AB8-F4B1C7EC58AA}"/>
            </a:ext>
          </a:extLst>
        </xdr:cNvPr>
        <xdr:cNvSpPr>
          <a:spLocks noChangeArrowheads="1"/>
        </xdr:cNvSpPr>
      </xdr:nvSpPr>
      <xdr:spPr bwMode="auto">
        <a:xfrm>
          <a:off x="3381375" y="838200"/>
          <a:ext cx="11649075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1314450</xdr:colOff>
      <xdr:row>5</xdr:row>
      <xdr:rowOff>0</xdr:rowOff>
    </xdr:to>
    <xdr:sp macro="" textlink="">
      <xdr:nvSpPr>
        <xdr:cNvPr id="2165" name="Rectangle 5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2981325" y="838200"/>
          <a:ext cx="20383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EF2F-CE25-4731-933C-D8C9588D6C1E}">
  <sheetPr>
    <tabColor theme="9" tint="0.39997558519241921"/>
  </sheetPr>
  <dimension ref="A1:HA65"/>
  <sheetViews>
    <sheetView showGridLines="0" tabSelected="1" workbookViewId="0">
      <selection activeCell="F56" sqref="F56"/>
    </sheetView>
  </sheetViews>
  <sheetFormatPr baseColWidth="10" defaultColWidth="11.44140625" defaultRowHeight="13.2"/>
  <cols>
    <col min="1" max="1" width="6" style="5" customWidth="1"/>
    <col min="2" max="2" width="48" style="5" customWidth="1"/>
    <col min="3" max="5" width="13.44140625" style="5" customWidth="1"/>
    <col min="6" max="15" width="13.88671875" style="5" bestFit="1" customWidth="1"/>
    <col min="16" max="16384" width="11.44140625" style="5"/>
  </cols>
  <sheetData>
    <row r="1" spans="1:209" ht="15">
      <c r="B1" s="1"/>
    </row>
    <row r="2" spans="1:209" ht="17.25" customHeight="1">
      <c r="B2" s="271" t="s">
        <v>120</v>
      </c>
      <c r="C2" s="271"/>
      <c r="D2" s="271"/>
      <c r="E2" s="271"/>
      <c r="F2" s="273"/>
      <c r="G2" s="273"/>
      <c r="H2" s="273"/>
    </row>
    <row r="3" spans="1:209" ht="15" customHeight="1">
      <c r="B3" s="267">
        <v>2026</v>
      </c>
      <c r="C3" s="267"/>
      <c r="D3" s="267"/>
      <c r="E3" s="267"/>
      <c r="F3" s="273"/>
      <c r="G3" s="273"/>
      <c r="H3" s="273"/>
    </row>
    <row r="4" spans="1:209" ht="18" customHeight="1" thickBot="1">
      <c r="B4" s="272" t="s">
        <v>1</v>
      </c>
      <c r="C4" s="272"/>
      <c r="D4" s="272"/>
      <c r="E4" s="272"/>
    </row>
    <row r="5" spans="1:20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</row>
    <row r="6" spans="1:209" ht="3" customHeight="1" thickBot="1">
      <c r="B6" s="162"/>
      <c r="C6" s="265"/>
      <c r="D6" s="265"/>
      <c r="E6" s="265"/>
    </row>
    <row r="7" spans="1:209">
      <c r="B7" s="164" t="s">
        <v>2</v>
      </c>
      <c r="C7" s="228">
        <v>14758.587741925448</v>
      </c>
      <c r="D7" s="228">
        <v>27250.756071066662</v>
      </c>
      <c r="E7" s="259">
        <v>44926.699344392975</v>
      </c>
    </row>
    <row r="8" spans="1:209">
      <c r="B8" s="165" t="s">
        <v>56</v>
      </c>
      <c r="C8" s="229">
        <v>14242.423617840001</v>
      </c>
      <c r="D8" s="229">
        <v>26553.84998087</v>
      </c>
      <c r="E8" s="260">
        <v>40150.545119129994</v>
      </c>
    </row>
    <row r="9" spans="1:209">
      <c r="B9" s="167" t="s">
        <v>104</v>
      </c>
      <c r="C9" s="229">
        <v>13069.49983393</v>
      </c>
      <c r="D9" s="229">
        <v>24705.89517475</v>
      </c>
      <c r="E9" s="260">
        <v>37291.510783979997</v>
      </c>
    </row>
    <row r="10" spans="1:209">
      <c r="B10" s="168" t="s">
        <v>105</v>
      </c>
      <c r="C10" s="229">
        <v>495.44523298999997</v>
      </c>
      <c r="D10" s="229">
        <v>998.96274432999996</v>
      </c>
      <c r="E10" s="260">
        <v>1771.6505111299998</v>
      </c>
    </row>
    <row r="11" spans="1:209">
      <c r="B11" s="167" t="s">
        <v>106</v>
      </c>
      <c r="C11" s="229">
        <v>1172.9237839100001</v>
      </c>
      <c r="D11" s="229">
        <v>1847.9548061200001</v>
      </c>
      <c r="E11" s="260">
        <v>2859.0343351500001</v>
      </c>
    </row>
    <row r="12" spans="1:209">
      <c r="B12" s="168" t="s">
        <v>107</v>
      </c>
      <c r="C12" s="229">
        <v>0</v>
      </c>
      <c r="D12" s="229">
        <v>0</v>
      </c>
      <c r="E12" s="260">
        <v>0</v>
      </c>
    </row>
    <row r="13" spans="1:209">
      <c r="B13" s="165" t="s">
        <v>108</v>
      </c>
      <c r="C13" s="229">
        <v>189.54744237544776</v>
      </c>
      <c r="D13" s="229">
        <v>370.28940848666548</v>
      </c>
      <c r="E13" s="260">
        <v>559.18341355297946</v>
      </c>
    </row>
    <row r="14" spans="1:209">
      <c r="B14" s="165" t="s">
        <v>59</v>
      </c>
      <c r="C14" s="229">
        <v>0</v>
      </c>
      <c r="D14" s="229">
        <v>0</v>
      </c>
      <c r="E14" s="260">
        <v>0</v>
      </c>
    </row>
    <row r="15" spans="1:209">
      <c r="B15" s="165" t="s">
        <v>58</v>
      </c>
      <c r="C15" s="229">
        <v>326.61668170999997</v>
      </c>
      <c r="D15" s="229">
        <v>326.61668170999997</v>
      </c>
      <c r="E15" s="260">
        <v>4216.9708117099999</v>
      </c>
    </row>
    <row r="16" spans="1:209">
      <c r="B16" s="166"/>
      <c r="C16" s="229"/>
      <c r="D16" s="229"/>
      <c r="E16" s="260"/>
    </row>
    <row r="17" spans="2:6">
      <c r="B17" s="169" t="s">
        <v>32</v>
      </c>
      <c r="C17" s="230">
        <v>10805.838696781462</v>
      </c>
      <c r="D17" s="230">
        <v>17522.219396510107</v>
      </c>
      <c r="E17" s="243">
        <v>33556.884539027029</v>
      </c>
    </row>
    <row r="18" spans="2:6">
      <c r="B18" s="165" t="s">
        <v>60</v>
      </c>
      <c r="C18" s="230">
        <v>8597.9752535323423</v>
      </c>
      <c r="D18" s="230">
        <v>12820.440286036823</v>
      </c>
      <c r="E18" s="243">
        <v>23026.592304863723</v>
      </c>
    </row>
    <row r="19" spans="2:6">
      <c r="B19" s="167" t="s">
        <v>64</v>
      </c>
      <c r="C19" s="229">
        <v>6227.9660911562605</v>
      </c>
      <c r="D19" s="229">
        <v>9935.810177017569</v>
      </c>
      <c r="E19" s="260">
        <v>17021.846003691779</v>
      </c>
    </row>
    <row r="20" spans="2:6">
      <c r="B20" s="167" t="s">
        <v>65</v>
      </c>
      <c r="C20" s="229">
        <v>111.56009286000003</v>
      </c>
      <c r="D20" s="229">
        <v>1273.0537693700005</v>
      </c>
      <c r="E20" s="260">
        <v>2080.1054406499998</v>
      </c>
      <c r="F20" s="296"/>
    </row>
    <row r="21" spans="2:6">
      <c r="B21" s="167" t="s">
        <v>66</v>
      </c>
      <c r="C21" s="229">
        <v>2258.4490695160812</v>
      </c>
      <c r="D21" s="229">
        <v>1611.5763396492528</v>
      </c>
      <c r="E21" s="260">
        <v>3924.6408605219431</v>
      </c>
    </row>
    <row r="22" spans="2:6">
      <c r="B22" s="165" t="s">
        <v>61</v>
      </c>
      <c r="C22" s="230">
        <v>67.462983928</v>
      </c>
      <c r="D22" s="230">
        <v>171.048048755</v>
      </c>
      <c r="E22" s="243">
        <v>258.41674342099998</v>
      </c>
    </row>
    <row r="23" spans="2:6">
      <c r="B23" s="167" t="s">
        <v>67</v>
      </c>
      <c r="C23" s="229">
        <v>50.648067258000005</v>
      </c>
      <c r="D23" s="229">
        <v>101.40965722499999</v>
      </c>
      <c r="E23" s="260">
        <v>154.191341661</v>
      </c>
    </row>
    <row r="24" spans="2:6">
      <c r="B24" s="167" t="s">
        <v>68</v>
      </c>
      <c r="C24" s="229">
        <v>16.814916670000002</v>
      </c>
      <c r="D24" s="229">
        <v>69.638391530000007</v>
      </c>
      <c r="E24" s="260">
        <v>104.22540176000001</v>
      </c>
    </row>
    <row r="25" spans="2:6">
      <c r="B25" s="165" t="s">
        <v>62</v>
      </c>
      <c r="C25" s="230">
        <v>914.74942162861885</v>
      </c>
      <c r="D25" s="230">
        <v>2355.4112681332822</v>
      </c>
      <c r="E25" s="243">
        <v>5031.3375454348015</v>
      </c>
      <c r="F25" s="115"/>
    </row>
    <row r="26" spans="2:6">
      <c r="B26" s="167" t="s">
        <v>67</v>
      </c>
      <c r="C26" s="229">
        <v>142.27311612861874</v>
      </c>
      <c r="D26" s="229">
        <v>1398.309465813282</v>
      </c>
      <c r="E26" s="260">
        <v>3837.9279112348013</v>
      </c>
      <c r="F26" s="115"/>
    </row>
    <row r="27" spans="2:6">
      <c r="B27" s="167" t="s">
        <v>68</v>
      </c>
      <c r="C27" s="229">
        <v>772.47630550000008</v>
      </c>
      <c r="D27" s="229">
        <v>957.10180232000005</v>
      </c>
      <c r="E27" s="260">
        <v>1193.4096342000003</v>
      </c>
      <c r="F27" s="172"/>
    </row>
    <row r="28" spans="2:6">
      <c r="B28" s="165" t="s">
        <v>93</v>
      </c>
      <c r="C28" s="231">
        <v>1225.6510376925003</v>
      </c>
      <c r="D28" s="231">
        <v>2175.3197935850003</v>
      </c>
      <c r="E28" s="261">
        <v>5240.5379453075002</v>
      </c>
    </row>
    <row r="29" spans="2:6">
      <c r="B29" s="166"/>
      <c r="C29" s="229"/>
      <c r="D29" s="229"/>
      <c r="E29" s="260"/>
    </row>
    <row r="30" spans="2:6">
      <c r="B30" s="169" t="s">
        <v>9</v>
      </c>
      <c r="C30" s="230">
        <v>3436.5849210585384</v>
      </c>
      <c r="D30" s="230">
        <v>9031.630584359893</v>
      </c>
      <c r="E30" s="243">
        <v>6593.6605801029655</v>
      </c>
    </row>
    <row r="31" spans="2:6">
      <c r="B31" s="166"/>
      <c r="C31" s="229"/>
      <c r="D31" s="229"/>
      <c r="E31" s="260"/>
    </row>
    <row r="32" spans="2:6">
      <c r="B32" s="169" t="s">
        <v>94</v>
      </c>
      <c r="C32" s="230">
        <v>3558.2432508886336</v>
      </c>
      <c r="D32" s="230">
        <v>5163.9098134072674</v>
      </c>
      <c r="E32" s="243">
        <v>6553.1242862259023</v>
      </c>
    </row>
    <row r="33" spans="2:15">
      <c r="B33" s="175" t="s">
        <v>69</v>
      </c>
      <c r="C33" s="229">
        <v>2776.280108944467</v>
      </c>
      <c r="D33" s="229">
        <v>3727.1755040889338</v>
      </c>
      <c r="E33" s="260">
        <v>4334.5412093634004</v>
      </c>
    </row>
    <row r="34" spans="2:15">
      <c r="B34" s="175" t="s">
        <v>95</v>
      </c>
      <c r="C34" s="229">
        <v>781.96314194416675</v>
      </c>
      <c r="D34" s="229">
        <v>1436.7343093183333</v>
      </c>
      <c r="E34" s="260">
        <v>2218.5830768625015</v>
      </c>
    </row>
    <row r="35" spans="2:15">
      <c r="B35" s="169"/>
      <c r="C35" s="229"/>
      <c r="D35" s="229"/>
      <c r="E35" s="260"/>
    </row>
    <row r="36" spans="2:15">
      <c r="B36" s="169" t="s">
        <v>10</v>
      </c>
      <c r="C36" s="230">
        <v>14364.081947670096</v>
      </c>
      <c r="D36" s="230">
        <v>22686.129209917373</v>
      </c>
      <c r="E36" s="243">
        <v>40110.008825252931</v>
      </c>
    </row>
    <row r="37" spans="2:15">
      <c r="B37" s="169"/>
      <c r="C37" s="229"/>
      <c r="D37" s="229"/>
      <c r="E37" s="260"/>
      <c r="F37" s="297"/>
      <c r="G37" s="297"/>
      <c r="H37" s="297"/>
      <c r="I37" s="297"/>
      <c r="J37" s="297"/>
      <c r="K37" s="297"/>
      <c r="L37" s="297"/>
      <c r="M37" s="297"/>
      <c r="N37" s="297"/>
      <c r="O37" s="297"/>
    </row>
    <row r="38" spans="2:15" ht="18.75" customHeight="1">
      <c r="B38" s="178" t="s">
        <v>11</v>
      </c>
      <c r="C38" s="232">
        <v>394.50579425535216</v>
      </c>
      <c r="D38" s="232">
        <v>4564.6268611492887</v>
      </c>
      <c r="E38" s="262">
        <v>4816.6905191400438</v>
      </c>
    </row>
    <row r="39" spans="2:15" ht="14.4" thickBot="1">
      <c r="B39" s="169" t="s">
        <v>109</v>
      </c>
      <c r="C39" s="230">
        <v>-394.50579425535216</v>
      </c>
      <c r="D39" s="230">
        <v>-4564.6268611492887</v>
      </c>
      <c r="E39" s="243">
        <v>-4816.6905191400438</v>
      </c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 ht="13.8" hidden="1" thickBot="1">
      <c r="B40" s="166" t="s">
        <v>16</v>
      </c>
      <c r="C40" s="233">
        <v>0</v>
      </c>
      <c r="D40" s="233">
        <v>0</v>
      </c>
      <c r="E40" s="241">
        <v>0</v>
      </c>
    </row>
    <row r="41" spans="2:15" ht="13.8" hidden="1" thickBot="1">
      <c r="B41" s="166" t="s">
        <v>75</v>
      </c>
      <c r="C41" s="234"/>
      <c r="D41" s="234"/>
      <c r="E41" s="242"/>
    </row>
    <row r="42" spans="2:15" ht="13.8" hidden="1" thickBot="1">
      <c r="B42" s="166" t="s">
        <v>96</v>
      </c>
      <c r="C42" s="234"/>
      <c r="D42" s="234"/>
      <c r="E42" s="242"/>
    </row>
    <row r="43" spans="2:15" ht="13.8" hidden="1" thickBot="1">
      <c r="B43" s="166" t="s">
        <v>97</v>
      </c>
      <c r="C43" s="234"/>
      <c r="D43" s="234"/>
      <c r="E43" s="242"/>
    </row>
    <row r="44" spans="2:15" ht="13.8" hidden="1" thickBot="1">
      <c r="B44" s="166" t="s">
        <v>98</v>
      </c>
      <c r="C44" s="234"/>
      <c r="D44" s="234"/>
      <c r="E44" s="242"/>
    </row>
    <row r="45" spans="2:15" ht="13.8" hidden="1" thickBot="1">
      <c r="B45" s="166" t="s">
        <v>13</v>
      </c>
      <c r="C45" s="230">
        <v>0</v>
      </c>
      <c r="D45" s="230">
        <v>0</v>
      </c>
      <c r="E45" s="243">
        <v>0</v>
      </c>
    </row>
    <row r="46" spans="2:15" ht="13.8" hidden="1" thickBot="1">
      <c r="B46" s="166" t="s">
        <v>14</v>
      </c>
      <c r="C46" s="234"/>
      <c r="D46" s="234"/>
      <c r="E46" s="242"/>
    </row>
    <row r="47" spans="2:15" ht="13.8" hidden="1" thickBot="1">
      <c r="B47" s="166" t="s">
        <v>96</v>
      </c>
      <c r="C47" s="234"/>
      <c r="D47" s="234"/>
      <c r="E47" s="242"/>
    </row>
    <row r="48" spans="2:15" ht="13.8" hidden="1" thickBot="1">
      <c r="B48" s="166" t="s">
        <v>99</v>
      </c>
      <c r="C48" s="234"/>
      <c r="D48" s="234"/>
      <c r="E48" s="242"/>
    </row>
    <row r="49" spans="1:5" ht="13.8" hidden="1" thickBot="1">
      <c r="B49" s="166" t="s">
        <v>101</v>
      </c>
      <c r="C49" s="234"/>
      <c r="D49" s="234"/>
      <c r="E49" s="242"/>
    </row>
    <row r="50" spans="1:5" ht="13.8" hidden="1" thickBot="1">
      <c r="B50" s="166" t="s">
        <v>102</v>
      </c>
      <c r="C50" s="234"/>
      <c r="D50" s="234"/>
      <c r="E50" s="242"/>
    </row>
    <row r="51" spans="1:5">
      <c r="B51" s="182" t="s">
        <v>25</v>
      </c>
      <c r="C51" s="238">
        <v>1084884.1174462789</v>
      </c>
      <c r="D51" s="238">
        <v>1084884.1174462789</v>
      </c>
      <c r="E51" s="238">
        <v>1084884.1174462789</v>
      </c>
    </row>
    <row r="52" spans="1:5" ht="13.8" thickBot="1">
      <c r="B52" s="184" t="s">
        <v>26</v>
      </c>
      <c r="C52" s="185">
        <v>3.6363864850744047E-2</v>
      </c>
      <c r="D52" s="185">
        <v>0.42074787415028397</v>
      </c>
      <c r="E52" s="185">
        <v>0.44398202920309193</v>
      </c>
    </row>
    <row r="53" spans="1:5" ht="13.5" customHeight="1">
      <c r="B53" s="2" t="s">
        <v>129</v>
      </c>
    </row>
    <row r="54" spans="1:5">
      <c r="A54" s="6"/>
      <c r="B54" s="186" t="s">
        <v>111</v>
      </c>
      <c r="C54" s="186"/>
      <c r="D54" s="186"/>
      <c r="E54" s="186"/>
    </row>
    <row r="55" spans="1:5">
      <c r="A55" s="6"/>
      <c r="B55" s="125" t="s">
        <v>112</v>
      </c>
      <c r="C55" s="105"/>
      <c r="D55" s="6"/>
      <c r="E55" s="6"/>
    </row>
    <row r="56" spans="1:5">
      <c r="A56" s="6"/>
      <c r="B56" s="99"/>
    </row>
    <row r="57" spans="1:5" ht="15.75" customHeight="1">
      <c r="A57" s="6"/>
      <c r="B57" s="99"/>
    </row>
    <row r="58" spans="1:5" ht="15" customHeight="1">
      <c r="A58" s="6"/>
      <c r="B58" s="99"/>
    </row>
    <row r="59" spans="1:5">
      <c r="A59" s="6"/>
      <c r="B59" s="99"/>
    </row>
    <row r="60" spans="1:5">
      <c r="B60" s="25"/>
    </row>
    <row r="61" spans="1:5" ht="30" customHeight="1">
      <c r="B61" s="25"/>
    </row>
    <row r="62" spans="1:5">
      <c r="B62" s="25"/>
    </row>
    <row r="63" spans="1:5" ht="80.25" customHeight="1">
      <c r="B63" s="25"/>
    </row>
    <row r="64" spans="1:5">
      <c r="B64" s="2"/>
    </row>
    <row r="65" spans="2:2">
      <c r="B65" s="2"/>
    </row>
  </sheetData>
  <mergeCells count="4">
    <mergeCell ref="B4:E4"/>
    <mergeCell ref="B2:E2"/>
    <mergeCell ref="F2:H3"/>
    <mergeCell ref="B3:E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0062-C4A0-4330-A27B-6ABAD1194920}">
  <sheetPr codeName="Sheet2">
    <tabColor theme="4" tint="-0.249977111117893"/>
    <pageSetUpPr fitToPage="1"/>
  </sheetPr>
  <dimension ref="B2:AA176"/>
  <sheetViews>
    <sheetView zoomScale="85" zoomScaleNormal="85" workbookViewId="0">
      <selection activeCell="R15" sqref="R15"/>
    </sheetView>
  </sheetViews>
  <sheetFormatPr baseColWidth="10" defaultColWidth="11.44140625" defaultRowHeight="13.2"/>
  <cols>
    <col min="1" max="1" width="5.44140625" style="7" customWidth="1"/>
    <col min="2" max="2" width="45" style="4" customWidth="1"/>
    <col min="3" max="3" width="14" style="4" customWidth="1"/>
    <col min="4" max="4" width="13.6640625" style="4" customWidth="1"/>
    <col min="5" max="5" width="16.44140625" style="4" customWidth="1"/>
    <col min="6" max="10" width="9.88671875" style="4" bestFit="1" customWidth="1"/>
    <col min="11" max="11" width="13.6640625" style="4" bestFit="1" customWidth="1"/>
    <col min="12" max="12" width="10.6640625" style="4" bestFit="1" customWidth="1"/>
    <col min="13" max="13" width="12.6640625" style="4" bestFit="1" customWidth="1"/>
    <col min="14" max="14" width="11.6640625" style="5" bestFit="1" customWidth="1"/>
    <col min="15" max="15" width="12.88671875" style="6" customWidth="1"/>
    <col min="16" max="16" width="11.44140625" style="6" customWidth="1"/>
    <col min="17" max="18" width="15.5546875" style="6" customWidth="1"/>
    <col min="19" max="20" width="11.44140625" style="6" customWidth="1"/>
    <col min="21" max="22" width="11.44140625" style="7" customWidth="1"/>
    <col min="23" max="16384" width="11.44140625" style="7"/>
  </cols>
  <sheetData>
    <row r="2" spans="2:27" ht="15.6">
      <c r="B2" s="269" t="s">
        <v>0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2:27" ht="15.6">
      <c r="B3" s="267">
        <v>2022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2:27" ht="18" customHeight="1" thickBot="1">
      <c r="B4" s="268" t="s">
        <v>1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7">
      <c r="B7" s="144" t="s">
        <v>2</v>
      </c>
      <c r="C7" s="145">
        <v>10294.095509459999</v>
      </c>
      <c r="D7" s="145">
        <v>18682.395855826999</v>
      </c>
      <c r="E7" s="145">
        <v>28362.393623136999</v>
      </c>
      <c r="F7" s="145">
        <v>50727.425276786991</v>
      </c>
      <c r="G7" s="145">
        <v>59796.112580317007</v>
      </c>
      <c r="H7" s="145">
        <v>75712.472206027</v>
      </c>
      <c r="I7" s="145">
        <v>85708.061726801156</v>
      </c>
      <c r="J7" s="145">
        <v>96101.381637479353</v>
      </c>
      <c r="K7" s="145">
        <v>112247.38510567501</v>
      </c>
      <c r="L7" s="145">
        <v>121890.42557301067</v>
      </c>
      <c r="M7" s="145">
        <v>132421.07932026632</v>
      </c>
      <c r="N7" s="145">
        <v>152542.53864112202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</row>
    <row r="9" spans="2:27">
      <c r="B9" s="144" t="s">
        <v>3</v>
      </c>
      <c r="C9" s="145">
        <v>10138.742797880001</v>
      </c>
      <c r="D9" s="145">
        <v>18289.555938566999</v>
      </c>
      <c r="E9" s="145">
        <v>27760.251537097</v>
      </c>
      <c r="F9" s="145">
        <v>49822.642697986994</v>
      </c>
      <c r="G9" s="145">
        <v>58596.251877397</v>
      </c>
      <c r="H9" s="145">
        <v>74178.018319676994</v>
      </c>
      <c r="I9" s="145">
        <v>83886.080019696994</v>
      </c>
      <c r="J9" s="145">
        <v>94026.125457657021</v>
      </c>
      <c r="K9" s="145">
        <v>109901.60307473701</v>
      </c>
      <c r="L9" s="145">
        <v>119282.40172692701</v>
      </c>
      <c r="M9" s="145">
        <v>129435.426374637</v>
      </c>
      <c r="N9" s="145">
        <v>148689.08437700701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8975.6995548200011</v>
      </c>
      <c r="D10" s="145">
        <v>16799.481992246998</v>
      </c>
      <c r="E10" s="145">
        <v>25469.278582426999</v>
      </c>
      <c r="F10" s="145">
        <v>46919.696514006995</v>
      </c>
      <c r="G10" s="145">
        <v>55226.050247557003</v>
      </c>
      <c r="H10" s="145">
        <v>69976.848826426998</v>
      </c>
      <c r="I10" s="145">
        <v>78756.898986567001</v>
      </c>
      <c r="J10" s="145">
        <v>88327.708139287017</v>
      </c>
      <c r="K10" s="145">
        <v>103071.88559542701</v>
      </c>
      <c r="L10" s="145">
        <v>111986.42674682701</v>
      </c>
      <c r="M10" s="145">
        <v>121287.247414657</v>
      </c>
      <c r="N10" s="145">
        <v>137519.03144192701</v>
      </c>
    </row>
    <row r="11" spans="2:27">
      <c r="B11" s="149" t="s">
        <v>35</v>
      </c>
      <c r="C11" s="145">
        <v>1690.6658951400002</v>
      </c>
      <c r="D11" s="145">
        <v>3009.4960060999997</v>
      </c>
      <c r="E11" s="145">
        <v>4521.9410790799993</v>
      </c>
      <c r="F11" s="145">
        <v>18972.512931970003</v>
      </c>
      <c r="G11" s="145">
        <v>20853.177959860001</v>
      </c>
      <c r="H11" s="145">
        <v>28404.258476390001</v>
      </c>
      <c r="I11" s="145">
        <v>29973.310135840002</v>
      </c>
      <c r="J11" s="145">
        <v>31696.651521030002</v>
      </c>
      <c r="K11" s="145">
        <v>38764.567044980002</v>
      </c>
      <c r="L11" s="145">
        <v>40204.74965291001</v>
      </c>
      <c r="M11" s="145">
        <v>41838.452192420002</v>
      </c>
      <c r="N11" s="145">
        <v>49423.463564330006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88">
        <v>1636.91689632</v>
      </c>
      <c r="D12" s="188">
        <v>2872.9145825699998</v>
      </c>
      <c r="E12" s="188">
        <v>4285.9350125399997</v>
      </c>
      <c r="F12" s="188">
        <v>16584.708645480001</v>
      </c>
      <c r="G12" s="188">
        <v>18375.516175950001</v>
      </c>
      <c r="H12" s="188">
        <v>25063.011846430003</v>
      </c>
      <c r="I12" s="188">
        <v>26557.102968980002</v>
      </c>
      <c r="J12" s="188">
        <v>28192.442134280001</v>
      </c>
      <c r="K12" s="189">
        <v>34390.852740490001</v>
      </c>
      <c r="L12" s="189">
        <v>35776.454020770005</v>
      </c>
      <c r="M12" s="189">
        <v>37292.450273730006</v>
      </c>
      <c r="N12" s="188">
        <v>43987.450622790006</v>
      </c>
    </row>
    <row r="13" spans="2:27">
      <c r="B13" s="150" t="s">
        <v>36</v>
      </c>
      <c r="C13" s="188">
        <v>6.7517536800000002</v>
      </c>
      <c r="D13" s="188">
        <v>33.299352429999999</v>
      </c>
      <c r="E13" s="188">
        <v>47.950740619999998</v>
      </c>
      <c r="F13" s="188">
        <v>1801.95254045</v>
      </c>
      <c r="G13" s="188">
        <v>1826.80177119</v>
      </c>
      <c r="H13" s="188">
        <v>2626.4116611199997</v>
      </c>
      <c r="I13" s="188">
        <v>2638.4112663799997</v>
      </c>
      <c r="J13" s="188">
        <v>2660.2065301799998</v>
      </c>
      <c r="K13" s="189">
        <v>3457.7002415500001</v>
      </c>
      <c r="L13" s="189">
        <v>3460.6329390400001</v>
      </c>
      <c r="M13" s="189">
        <v>3477.77561332</v>
      </c>
      <c r="N13" s="188">
        <v>4277.0652825899997</v>
      </c>
    </row>
    <row r="14" spans="2:27">
      <c r="B14" s="150" t="s">
        <v>37</v>
      </c>
      <c r="C14" s="188">
        <v>42.155685049999995</v>
      </c>
      <c r="D14" s="188">
        <v>93.038274680000001</v>
      </c>
      <c r="E14" s="188">
        <v>158.59294340000002</v>
      </c>
      <c r="F14" s="188">
        <v>208.01544150000001</v>
      </c>
      <c r="G14" s="188">
        <v>263.67050601</v>
      </c>
      <c r="H14" s="188">
        <v>322.88008479000001</v>
      </c>
      <c r="I14" s="188">
        <v>383.54726922999998</v>
      </c>
      <c r="J14" s="188">
        <v>445.16029273999999</v>
      </c>
      <c r="K14" s="189">
        <v>514.19480921000002</v>
      </c>
      <c r="L14" s="189">
        <v>563.69487221999998</v>
      </c>
      <c r="M14" s="189">
        <v>639.90756724999994</v>
      </c>
      <c r="N14" s="188">
        <v>720.35020615999997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88">
        <v>4.8415600899999998</v>
      </c>
      <c r="D15" s="188">
        <v>10.243796419999999</v>
      </c>
      <c r="E15" s="188">
        <v>29.462382519999998</v>
      </c>
      <c r="F15" s="188">
        <v>377.83630454000001</v>
      </c>
      <c r="G15" s="188">
        <v>387.18950670999999</v>
      </c>
      <c r="H15" s="188">
        <v>391.95488404999998</v>
      </c>
      <c r="I15" s="188">
        <v>394.24863124999996</v>
      </c>
      <c r="J15" s="188">
        <v>398.84256382999996</v>
      </c>
      <c r="K15" s="189">
        <v>401.81925372999996</v>
      </c>
      <c r="L15" s="189">
        <v>403.96782087999998</v>
      </c>
      <c r="M15" s="189">
        <v>428.31873811999998</v>
      </c>
      <c r="N15" s="188">
        <v>438.59745278999998</v>
      </c>
    </row>
    <row r="16" spans="2:27">
      <c r="B16" s="150" t="s">
        <v>39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</row>
    <row r="17" spans="2:20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7"/>
      <c r="P17" s="7"/>
      <c r="Q17" s="7"/>
      <c r="R17" s="7"/>
      <c r="S17" s="7"/>
      <c r="T17" s="7"/>
    </row>
    <row r="18" spans="2:20">
      <c r="B18" s="149" t="s">
        <v>40</v>
      </c>
      <c r="C18" s="145">
        <v>6561.2841214</v>
      </c>
      <c r="D18" s="145">
        <v>12350.588576527</v>
      </c>
      <c r="E18" s="145">
        <v>18717.304971696998</v>
      </c>
      <c r="F18" s="145">
        <v>24873.506829156999</v>
      </c>
      <c r="G18" s="145">
        <v>30612.535270626999</v>
      </c>
      <c r="H18" s="145">
        <v>36955.250737707</v>
      </c>
      <c r="I18" s="145">
        <v>43370.144177566995</v>
      </c>
      <c r="J18" s="145">
        <v>50303.648273597006</v>
      </c>
      <c r="K18" s="145">
        <v>57055.580841897005</v>
      </c>
      <c r="L18" s="145">
        <v>63658.253980787005</v>
      </c>
      <c r="M18" s="145">
        <v>70259.478489727</v>
      </c>
      <c r="N18" s="145">
        <v>77771.470587746997</v>
      </c>
      <c r="O18" s="7"/>
      <c r="P18" s="7"/>
      <c r="Q18" s="7"/>
      <c r="R18" s="7"/>
      <c r="S18" s="7"/>
      <c r="T18" s="7"/>
    </row>
    <row r="19" spans="2:20">
      <c r="B19" s="151" t="s">
        <v>41</v>
      </c>
      <c r="C19" s="145">
        <v>4978.3600338799997</v>
      </c>
      <c r="D19" s="145">
        <v>9310.2731640769998</v>
      </c>
      <c r="E19" s="145">
        <v>14426.735022847</v>
      </c>
      <c r="F19" s="145">
        <v>19533.526483976999</v>
      </c>
      <c r="G19" s="145">
        <v>24257.553740126998</v>
      </c>
      <c r="H19" s="145">
        <v>29574.989002087001</v>
      </c>
      <c r="I19" s="145">
        <v>34699.882355486996</v>
      </c>
      <c r="J19" s="145">
        <v>40217.926359607001</v>
      </c>
      <c r="K19" s="145">
        <v>45478.415738667005</v>
      </c>
      <c r="L19" s="145">
        <v>50667.184637407001</v>
      </c>
      <c r="M19" s="145">
        <v>55932.241821837</v>
      </c>
      <c r="N19" s="145">
        <v>61727.182272787002</v>
      </c>
      <c r="O19" s="7"/>
      <c r="P19" s="7"/>
      <c r="Q19" s="7"/>
      <c r="R19" s="7"/>
      <c r="S19" s="7"/>
      <c r="T19" s="7"/>
    </row>
    <row r="20" spans="2:20">
      <c r="B20" s="152" t="s">
        <v>42</v>
      </c>
      <c r="C20" s="188">
        <v>4530.9337988699999</v>
      </c>
      <c r="D20" s="188">
        <v>8506.7583712899996</v>
      </c>
      <c r="E20" s="188">
        <v>13182.34162743</v>
      </c>
      <c r="F20" s="188">
        <v>17821.247742579999</v>
      </c>
      <c r="G20" s="188">
        <v>22104.944274959998</v>
      </c>
      <c r="H20" s="188">
        <v>26918.726794959999</v>
      </c>
      <c r="I20" s="188">
        <v>31565.84365653</v>
      </c>
      <c r="J20" s="188">
        <v>36561.942002540003</v>
      </c>
      <c r="K20" s="189">
        <v>41321.544697270001</v>
      </c>
      <c r="L20" s="189">
        <v>46010.286298270003</v>
      </c>
      <c r="M20" s="189">
        <v>50779.763498510001</v>
      </c>
      <c r="N20" s="188">
        <v>56067.372005860001</v>
      </c>
      <c r="O20" s="7"/>
      <c r="P20" s="7"/>
      <c r="Q20" s="7"/>
      <c r="R20" s="7"/>
      <c r="S20" s="7"/>
      <c r="T20" s="7"/>
    </row>
    <row r="21" spans="2:20">
      <c r="B21" s="152" t="s">
        <v>43</v>
      </c>
      <c r="C21" s="188">
        <v>447.4262350099998</v>
      </c>
      <c r="D21" s="188">
        <v>803.51479278700026</v>
      </c>
      <c r="E21" s="188">
        <v>1244.3933954170006</v>
      </c>
      <c r="F21" s="188">
        <v>1712.278741397</v>
      </c>
      <c r="G21" s="188">
        <v>2152.6094651669991</v>
      </c>
      <c r="H21" s="188">
        <v>2656.2622071270016</v>
      </c>
      <c r="I21" s="188">
        <v>3134.0386989569961</v>
      </c>
      <c r="J21" s="188">
        <v>3655.9843570669982</v>
      </c>
      <c r="K21" s="189">
        <v>4156.8710413970039</v>
      </c>
      <c r="L21" s="189">
        <v>4656.8983391369984</v>
      </c>
      <c r="M21" s="189">
        <v>5152.4783233269991</v>
      </c>
      <c r="N21" s="188">
        <v>5659.8102669270011</v>
      </c>
      <c r="O21" s="7"/>
      <c r="P21" s="7"/>
      <c r="Q21" s="7"/>
      <c r="R21" s="7"/>
      <c r="S21" s="7"/>
      <c r="T21" s="7"/>
    </row>
    <row r="22" spans="2:20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7"/>
      <c r="P22" s="187"/>
      <c r="Q22" s="7"/>
      <c r="R22" s="7"/>
      <c r="S22" s="7"/>
      <c r="T22" s="7"/>
    </row>
    <row r="23" spans="2:20">
      <c r="B23" s="151" t="s">
        <v>44</v>
      </c>
      <c r="C23" s="145">
        <v>1582.9240875199998</v>
      </c>
      <c r="D23" s="145">
        <v>3040.3154124500002</v>
      </c>
      <c r="E23" s="145">
        <v>4290.5699488499995</v>
      </c>
      <c r="F23" s="145">
        <v>5339.9803451799999</v>
      </c>
      <c r="G23" s="145">
        <v>6354.9815305000002</v>
      </c>
      <c r="H23" s="145">
        <v>7380.2617356200008</v>
      </c>
      <c r="I23" s="145">
        <v>8670.2618220799995</v>
      </c>
      <c r="J23" s="145">
        <v>10085.721913990001</v>
      </c>
      <c r="K23" s="145">
        <v>11577.16510323</v>
      </c>
      <c r="L23" s="145">
        <v>12991.069343380001</v>
      </c>
      <c r="M23" s="145">
        <v>14327.23666789</v>
      </c>
      <c r="N23" s="145">
        <v>16044.288314959998</v>
      </c>
      <c r="O23" s="7"/>
      <c r="P23" s="7"/>
      <c r="Q23" s="7"/>
      <c r="R23" s="7"/>
      <c r="S23" s="7"/>
      <c r="T23" s="7"/>
    </row>
    <row r="24" spans="2:20">
      <c r="B24" s="152" t="s">
        <v>45</v>
      </c>
      <c r="C24" s="188">
        <v>1328.30519116</v>
      </c>
      <c r="D24" s="188">
        <v>2582.5066549600001</v>
      </c>
      <c r="E24" s="188">
        <v>3512.4595881599998</v>
      </c>
      <c r="F24" s="188">
        <v>4399.2816326100001</v>
      </c>
      <c r="G24" s="188">
        <v>5230.4030129299999</v>
      </c>
      <c r="H24" s="188">
        <v>6074.48920232</v>
      </c>
      <c r="I24" s="188">
        <v>6858.6803667599997</v>
      </c>
      <c r="J24" s="188">
        <v>7611.9654930899997</v>
      </c>
      <c r="K24" s="189">
        <v>8493.074476329999</v>
      </c>
      <c r="L24" s="189">
        <v>9315.9678832999998</v>
      </c>
      <c r="M24" s="189">
        <v>9878.5011302099992</v>
      </c>
      <c r="N24" s="188">
        <v>11003.713242559999</v>
      </c>
      <c r="O24" s="7"/>
      <c r="P24" s="7"/>
      <c r="Q24" s="7"/>
      <c r="R24" s="7"/>
      <c r="S24" s="7"/>
      <c r="T24" s="7"/>
    </row>
    <row r="25" spans="2:20">
      <c r="B25" s="152" t="s">
        <v>43</v>
      </c>
      <c r="C25" s="188">
        <v>254.61889635999987</v>
      </c>
      <c r="D25" s="188">
        <v>457.80875748999989</v>
      </c>
      <c r="E25" s="188">
        <v>778.11036068999988</v>
      </c>
      <c r="F25" s="188">
        <v>940.69871257</v>
      </c>
      <c r="G25" s="188">
        <v>1124.5785175700003</v>
      </c>
      <c r="H25" s="188">
        <v>1305.7725333000003</v>
      </c>
      <c r="I25" s="188">
        <v>1811.5814553200003</v>
      </c>
      <c r="J25" s="188">
        <v>2473.7564209000002</v>
      </c>
      <c r="K25" s="189">
        <v>3084.0906269000002</v>
      </c>
      <c r="L25" s="189">
        <v>3675.1014600799999</v>
      </c>
      <c r="M25" s="189">
        <v>4448.7355376800006</v>
      </c>
      <c r="N25" s="188">
        <v>5040.5750724</v>
      </c>
      <c r="O25" s="7"/>
      <c r="P25" s="7"/>
      <c r="Q25" s="7"/>
      <c r="R25" s="7"/>
      <c r="S25" s="7"/>
      <c r="T25" s="7"/>
    </row>
    <row r="26" spans="2:20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7"/>
      <c r="P26" s="7"/>
      <c r="Q26" s="7"/>
      <c r="R26" s="7"/>
      <c r="S26" s="7"/>
      <c r="T26" s="7"/>
    </row>
    <row r="27" spans="2:20">
      <c r="B27" s="149" t="s">
        <v>46</v>
      </c>
      <c r="C27" s="145">
        <v>417.05543213999999</v>
      </c>
      <c r="D27" s="145">
        <v>824.48678434999999</v>
      </c>
      <c r="E27" s="145">
        <v>1326.9215490300001</v>
      </c>
      <c r="F27" s="145">
        <v>1829.68234211</v>
      </c>
      <c r="G27" s="145">
        <v>2263.3334261499999</v>
      </c>
      <c r="H27" s="145">
        <v>2787.01733066</v>
      </c>
      <c r="I27" s="145">
        <v>3255.6252388399998</v>
      </c>
      <c r="J27" s="145">
        <v>3858.5788286999996</v>
      </c>
      <c r="K27" s="145">
        <v>4450.2447141999992</v>
      </c>
      <c r="L27" s="145">
        <v>5089.8667328699994</v>
      </c>
      <c r="M27" s="145">
        <v>5750.4711080999996</v>
      </c>
      <c r="N27" s="145">
        <v>6500.6600642799995</v>
      </c>
      <c r="O27" s="7"/>
      <c r="P27" s="7"/>
      <c r="Q27" s="7"/>
      <c r="R27" s="7"/>
      <c r="S27" s="7"/>
      <c r="T27" s="7"/>
    </row>
    <row r="28" spans="2:20">
      <c r="B28" s="151" t="s">
        <v>47</v>
      </c>
      <c r="C28" s="188">
        <v>417.05543213999999</v>
      </c>
      <c r="D28" s="188">
        <v>824.48678434999999</v>
      </c>
      <c r="E28" s="188">
        <v>1326.9215490300001</v>
      </c>
      <c r="F28" s="188">
        <v>1829.68234211</v>
      </c>
      <c r="G28" s="188">
        <v>2263.3334261499999</v>
      </c>
      <c r="H28" s="188">
        <v>2787.01733066</v>
      </c>
      <c r="I28" s="188">
        <v>3255.6252388399998</v>
      </c>
      <c r="J28" s="188">
        <v>3858.5788286999996</v>
      </c>
      <c r="K28" s="189">
        <v>4450.2447141999992</v>
      </c>
      <c r="L28" s="189">
        <v>5089.8667328699994</v>
      </c>
      <c r="M28" s="189">
        <v>5750.4711080999996</v>
      </c>
      <c r="N28" s="188">
        <v>6500.6600642799995</v>
      </c>
      <c r="O28" s="7"/>
      <c r="P28" s="7"/>
      <c r="Q28" s="7"/>
      <c r="R28" s="7"/>
      <c r="S28" s="7"/>
      <c r="T28" s="7"/>
    </row>
    <row r="29" spans="2:20">
      <c r="B29" s="151" t="s">
        <v>48</v>
      </c>
      <c r="C29" s="188">
        <v>0</v>
      </c>
      <c r="D29" s="188">
        <v>0</v>
      </c>
      <c r="E29" s="188">
        <v>1326.9215490300001</v>
      </c>
      <c r="F29" s="188">
        <v>0</v>
      </c>
      <c r="G29" s="188">
        <v>0</v>
      </c>
      <c r="H29" s="188">
        <v>0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7"/>
      <c r="P29" s="7"/>
      <c r="Q29" s="7"/>
      <c r="R29" s="7"/>
      <c r="S29" s="7"/>
      <c r="T29" s="7"/>
    </row>
    <row r="30" spans="2:20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7"/>
      <c r="P30" s="7"/>
      <c r="Q30" s="7"/>
      <c r="R30" s="7"/>
      <c r="S30" s="7"/>
      <c r="T30" s="7"/>
    </row>
    <row r="31" spans="2:20">
      <c r="B31" s="149" t="s">
        <v>49</v>
      </c>
      <c r="C31" s="190">
        <v>0.69501404</v>
      </c>
      <c r="D31" s="190">
        <v>2.1567431800000003</v>
      </c>
      <c r="E31" s="190">
        <v>2.8225603000000001</v>
      </c>
      <c r="F31" s="190">
        <v>4.5979937</v>
      </c>
      <c r="G31" s="190">
        <v>4.7793569099999997</v>
      </c>
      <c r="H31" s="190">
        <v>5.8836258399999997</v>
      </c>
      <c r="I31" s="190">
        <v>6.7150350199999993</v>
      </c>
      <c r="J31" s="190">
        <v>9.2971778</v>
      </c>
      <c r="K31" s="191">
        <v>9.6857921200000003</v>
      </c>
      <c r="L31" s="191">
        <v>11.48377983</v>
      </c>
      <c r="M31" s="191">
        <v>12.86212589</v>
      </c>
      <c r="N31" s="190">
        <v>13.16907494</v>
      </c>
      <c r="O31" s="7"/>
      <c r="P31" s="7"/>
      <c r="Q31" s="7"/>
      <c r="R31" s="7"/>
      <c r="S31" s="7"/>
      <c r="T31" s="7"/>
    </row>
    <row r="32" spans="2:20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7"/>
      <c r="P32" s="7"/>
      <c r="Q32" s="7"/>
      <c r="R32" s="7"/>
      <c r="S32" s="7"/>
      <c r="T32" s="7"/>
    </row>
    <row r="33" spans="2:26">
      <c r="B33" s="148" t="s">
        <v>53</v>
      </c>
      <c r="C33" s="190">
        <v>305.9990921000001</v>
      </c>
      <c r="D33" s="190">
        <v>612.75388209000016</v>
      </c>
      <c r="E33" s="190">
        <v>900.28842232000011</v>
      </c>
      <c r="F33" s="190">
        <v>1239.3964170700001</v>
      </c>
      <c r="G33" s="190">
        <v>1492.2242340100001</v>
      </c>
      <c r="H33" s="190">
        <v>1824.4386558300002</v>
      </c>
      <c r="I33" s="190">
        <v>2151.1043993000003</v>
      </c>
      <c r="J33" s="190">
        <v>2459.5323381600001</v>
      </c>
      <c r="K33" s="191">
        <v>2791.8072022300003</v>
      </c>
      <c r="L33" s="191">
        <v>3022.0726004300004</v>
      </c>
      <c r="M33" s="191">
        <v>3425.9834985200005</v>
      </c>
      <c r="N33" s="190">
        <v>3810.2681506300005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2:26">
      <c r="B35" s="148" t="s">
        <v>50</v>
      </c>
      <c r="C35" s="145">
        <v>1163.0432430600001</v>
      </c>
      <c r="D35" s="145">
        <v>1490.07394632</v>
      </c>
      <c r="E35" s="145">
        <v>2290.97295467</v>
      </c>
      <c r="F35" s="145">
        <v>2902.9461839799997</v>
      </c>
      <c r="G35" s="145">
        <v>3370.2016298400004</v>
      </c>
      <c r="H35" s="145">
        <v>4201.1694932500004</v>
      </c>
      <c r="I35" s="145">
        <v>5129.1810331300003</v>
      </c>
      <c r="J35" s="145">
        <v>5698.4173183700004</v>
      </c>
      <c r="K35" s="145">
        <v>6829.7174793100003</v>
      </c>
      <c r="L35" s="145">
        <v>7295.9749800999998</v>
      </c>
      <c r="M35" s="145">
        <v>8148.1789599799995</v>
      </c>
      <c r="N35" s="145">
        <v>11170.052935080002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10</v>
      </c>
      <c r="E37" s="145">
        <v>20</v>
      </c>
      <c r="F37" s="145">
        <v>30</v>
      </c>
      <c r="G37" s="145">
        <v>40</v>
      </c>
      <c r="H37" s="145">
        <v>50</v>
      </c>
      <c r="I37" s="145">
        <v>60</v>
      </c>
      <c r="J37" s="145">
        <v>70</v>
      </c>
      <c r="K37" s="145">
        <v>289.50478025000001</v>
      </c>
      <c r="L37" s="145">
        <v>417.41330171000004</v>
      </c>
      <c r="M37" s="145">
        <v>427.41330171000004</v>
      </c>
      <c r="N37" s="145">
        <v>1281.6690737700001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1163.0432430600001</v>
      </c>
      <c r="D38" s="145">
        <v>1480.07394632</v>
      </c>
      <c r="E38" s="145">
        <v>2270.97295467</v>
      </c>
      <c r="F38" s="145">
        <v>2872.9461839799997</v>
      </c>
      <c r="G38" s="145">
        <v>3330.2016298400004</v>
      </c>
      <c r="H38" s="145">
        <v>4151.1694932500004</v>
      </c>
      <c r="I38" s="145">
        <v>5069.1810331300003</v>
      </c>
      <c r="J38" s="145">
        <v>5628.4173183700004</v>
      </c>
      <c r="K38" s="145">
        <v>6540.21269906</v>
      </c>
      <c r="L38" s="145">
        <v>6878.5616783899995</v>
      </c>
      <c r="M38" s="145">
        <v>7720.7656582699992</v>
      </c>
      <c r="N38" s="145">
        <v>9888.3838613100015</v>
      </c>
    </row>
    <row r="39" spans="2:26">
      <c r="B39" s="150" t="s">
        <v>114</v>
      </c>
      <c r="C39" s="147">
        <v>534.44781250000005</v>
      </c>
      <c r="D39" s="147">
        <v>534.44781250000005</v>
      </c>
      <c r="E39" s="147">
        <v>534.44781250000005</v>
      </c>
      <c r="F39" s="147">
        <v>534.44781250000005</v>
      </c>
      <c r="G39" s="147"/>
      <c r="H39" s="147">
        <v>946.02091767000002</v>
      </c>
      <c r="I39" s="147">
        <v>1480.2981051699999</v>
      </c>
      <c r="J39" s="147">
        <v>1480.2981051699999</v>
      </c>
      <c r="K39" s="147">
        <v>1480.2981051699999</v>
      </c>
      <c r="L39" s="147">
        <v>1480.2981051699999</v>
      </c>
      <c r="M39" s="147">
        <v>1480.2981051699999</v>
      </c>
      <c r="N39" s="147">
        <v>1895.5176051699998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2:26">
      <c r="B41" s="154" t="s">
        <v>115</v>
      </c>
      <c r="C41" s="190">
        <v>87.243047679999876</v>
      </c>
      <c r="D41" s="190">
        <v>162.77914507999989</v>
      </c>
      <c r="E41" s="190">
        <v>251.22366560999993</v>
      </c>
      <c r="F41" s="190">
        <v>340.13929576999993</v>
      </c>
      <c r="G41" s="190">
        <v>428.50201541999991</v>
      </c>
      <c r="H41" s="190">
        <v>516.64915484999983</v>
      </c>
      <c r="I41" s="190">
        <v>619.22189887416653</v>
      </c>
      <c r="J41" s="190">
        <v>709.23322459233304</v>
      </c>
      <c r="K41" s="191">
        <v>807.28014216799977</v>
      </c>
      <c r="L41" s="192">
        <v>909.51429234366651</v>
      </c>
      <c r="M41" s="191">
        <v>1018.1768327193331</v>
      </c>
      <c r="N41" s="145">
        <v>1130.0011903449999</v>
      </c>
    </row>
    <row r="42" spans="2:26">
      <c r="B42" s="154" t="s">
        <v>5</v>
      </c>
      <c r="C42" s="190">
        <v>0</v>
      </c>
      <c r="D42" s="190">
        <v>0</v>
      </c>
      <c r="E42" s="190">
        <v>0</v>
      </c>
      <c r="F42" s="190">
        <v>0</v>
      </c>
      <c r="G42" s="190">
        <v>0</v>
      </c>
      <c r="H42" s="190"/>
      <c r="I42" s="190">
        <v>0</v>
      </c>
      <c r="J42" s="190">
        <v>0</v>
      </c>
      <c r="K42" s="191">
        <v>0</v>
      </c>
      <c r="L42" s="191">
        <v>0</v>
      </c>
      <c r="M42" s="191">
        <v>0</v>
      </c>
      <c r="N42" s="145">
        <v>0</v>
      </c>
    </row>
    <row r="43" spans="2:26">
      <c r="B43" s="154" t="s">
        <v>6</v>
      </c>
      <c r="C43" s="190">
        <v>61.27114229</v>
      </c>
      <c r="D43" s="190">
        <v>210.64789349</v>
      </c>
      <c r="E43" s="190">
        <v>331.50554174000001</v>
      </c>
      <c r="F43" s="190">
        <v>482.7767427</v>
      </c>
      <c r="G43" s="190">
        <v>679.18896194000001</v>
      </c>
      <c r="H43" s="190">
        <v>918.41234258999998</v>
      </c>
      <c r="I43" s="190">
        <v>1091.33881187</v>
      </c>
      <c r="J43" s="190">
        <v>1251.29620503</v>
      </c>
      <c r="K43" s="191">
        <v>1411.94967615</v>
      </c>
      <c r="L43" s="191">
        <v>1563.3204961199999</v>
      </c>
      <c r="M43" s="191">
        <v>1778.5903040800001</v>
      </c>
      <c r="N43" s="145">
        <v>2124.0922663400002</v>
      </c>
      <c r="Q43" s="101"/>
      <c r="R43" s="101"/>
      <c r="S43" s="101"/>
    </row>
    <row r="44" spans="2:26" ht="13.8" thickBot="1">
      <c r="B44" s="155" t="s">
        <v>7</v>
      </c>
      <c r="C44" s="193">
        <v>6.8385216099999999</v>
      </c>
      <c r="D44" s="190">
        <v>19.412878689999999</v>
      </c>
      <c r="E44" s="190">
        <v>19.412878689999999</v>
      </c>
      <c r="F44" s="190">
        <v>81.866540330000007</v>
      </c>
      <c r="G44" s="190">
        <v>92.169725560000003</v>
      </c>
      <c r="H44" s="190">
        <v>99.392388909999994</v>
      </c>
      <c r="I44" s="190">
        <v>111.42099636</v>
      </c>
      <c r="J44" s="190">
        <v>114.7267502</v>
      </c>
      <c r="K44" s="191">
        <v>126.55221262000001</v>
      </c>
      <c r="L44" s="191">
        <v>135.18905762</v>
      </c>
      <c r="M44" s="191">
        <v>188.88580883</v>
      </c>
      <c r="N44" s="156">
        <v>599.36080743000002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0" t="s">
        <v>103</v>
      </c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160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160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160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160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160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160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160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160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160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160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160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160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160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160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160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160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160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160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160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160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160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160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160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160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160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160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160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160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160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160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160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160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160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160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160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160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160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160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160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160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160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160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160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160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160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160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160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160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160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160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160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160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160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160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160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160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160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160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160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160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160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160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160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160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160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160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160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160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160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160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160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160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160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160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160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160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160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160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160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160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160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160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160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160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160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160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160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160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160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160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160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160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160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160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160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160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160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160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160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160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160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160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160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160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160"/>
      <c r="F165" s="7"/>
      <c r="G165" s="7"/>
      <c r="H165" s="7"/>
      <c r="I165" s="7"/>
      <c r="J165" s="7"/>
      <c r="K165" s="7"/>
      <c r="L165" s="7"/>
      <c r="M165" s="7"/>
      <c r="N165" s="6"/>
    </row>
    <row r="166" spans="2:14">
      <c r="B166" s="7"/>
      <c r="C166" s="7"/>
      <c r="D166" s="7"/>
      <c r="E166" s="160"/>
      <c r="F166" s="7"/>
      <c r="G166" s="7"/>
      <c r="H166" s="7"/>
      <c r="I166" s="7"/>
      <c r="J166" s="7"/>
      <c r="K166" s="7"/>
      <c r="L166" s="7"/>
      <c r="M166" s="7"/>
      <c r="N166" s="6"/>
    </row>
    <row r="167" spans="2:14">
      <c r="E167" s="161"/>
      <c r="G167" s="7"/>
    </row>
    <row r="168" spans="2:14">
      <c r="E168" s="161"/>
      <c r="G168" s="7"/>
    </row>
    <row r="169" spans="2:14">
      <c r="E169" s="161"/>
      <c r="G169" s="7"/>
    </row>
    <row r="170" spans="2:14">
      <c r="E170" s="161"/>
      <c r="G170" s="7"/>
    </row>
    <row r="171" spans="2:14">
      <c r="E171" s="161"/>
      <c r="G171" s="7"/>
    </row>
    <row r="172" spans="2:14">
      <c r="E172" s="161"/>
      <c r="G172" s="7"/>
    </row>
    <row r="173" spans="2:14">
      <c r="E173" s="161"/>
      <c r="G173" s="7"/>
    </row>
    <row r="174" spans="2:14">
      <c r="E174" s="161"/>
      <c r="G174" s="7"/>
    </row>
    <row r="175" spans="2:14">
      <c r="E175" s="161"/>
      <c r="G175" s="7"/>
    </row>
    <row r="176" spans="2:14">
      <c r="E176" s="161"/>
      <c r="G176" s="7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1F06-E758-49C6-9513-386EA50DB4CD}">
  <sheetPr codeName="Sheet3">
    <tabColor theme="4" tint="-0.249977111117893"/>
    <pageSetUpPr fitToPage="1"/>
  </sheetPr>
  <dimension ref="A1:HK65"/>
  <sheetViews>
    <sheetView showGridLines="0" topLeftCell="G1" zoomScaleNormal="100" workbookViewId="0">
      <selection activeCell="M7" sqref="M7:N52"/>
    </sheetView>
  </sheetViews>
  <sheetFormatPr baseColWidth="10" defaultColWidth="11.44140625" defaultRowHeight="13.2"/>
  <cols>
    <col min="1" max="1" width="6" style="5" customWidth="1"/>
    <col min="2" max="2" width="46.109375" style="5" customWidth="1"/>
    <col min="3" max="5" width="13.44140625" style="5" customWidth="1"/>
    <col min="6" max="6" width="13.6640625" style="5" customWidth="1"/>
    <col min="7" max="7" width="13.109375" style="5" customWidth="1"/>
    <col min="8" max="8" width="12.88671875" style="5" customWidth="1"/>
    <col min="9" max="9" width="14.44140625" style="5" customWidth="1"/>
    <col min="10" max="10" width="14.33203125" style="5" customWidth="1"/>
    <col min="11" max="11" width="14.5546875" style="5" customWidth="1"/>
    <col min="12" max="12" width="14.109375" style="5" customWidth="1"/>
    <col min="13" max="13" width="13.5546875" style="5" customWidth="1"/>
    <col min="14" max="14" width="14.44140625" style="25" customWidth="1"/>
    <col min="15" max="15" width="19.33203125" style="5" customWidth="1"/>
    <col min="16" max="17" width="11.44140625" style="5" customWidth="1"/>
    <col min="18" max="16384" width="11.44140625" style="5"/>
  </cols>
  <sheetData>
    <row r="1" spans="1:218" ht="15.6" thickBot="1">
      <c r="B1" s="1"/>
    </row>
    <row r="2" spans="1:218" ht="17.25" customHeight="1">
      <c r="B2" s="274" t="s">
        <v>120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3"/>
      <c r="O2" s="273"/>
      <c r="P2" s="273"/>
      <c r="Q2" s="273"/>
    </row>
    <row r="3" spans="1:218" ht="15" customHeight="1">
      <c r="B3" s="276">
        <v>2021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73"/>
      <c r="O3" s="273"/>
      <c r="P3" s="273"/>
      <c r="Q3" s="273"/>
    </row>
    <row r="4" spans="1:218" ht="18" customHeight="1" thickBot="1">
      <c r="B4" s="277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5"/>
    </row>
    <row r="5" spans="1:218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</row>
    <row r="6" spans="1:218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18" s="29" customFormat="1">
      <c r="A7" s="5"/>
      <c r="B7" s="30" t="s">
        <v>2</v>
      </c>
      <c r="C7" s="30">
        <v>11953.830687065294</v>
      </c>
      <c r="D7" s="30">
        <v>19463.591020160999</v>
      </c>
      <c r="E7" s="30">
        <v>29130.289088556885</v>
      </c>
      <c r="F7" s="30">
        <v>43437.188267412195</v>
      </c>
      <c r="G7" s="30">
        <v>51818.589655675474</v>
      </c>
      <c r="H7" s="30">
        <v>64501.286160990756</v>
      </c>
      <c r="I7" s="30">
        <v>74109.665947650181</v>
      </c>
      <c r="J7" s="30">
        <v>83445.646610215495</v>
      </c>
      <c r="K7" s="30">
        <v>96193.44197421179</v>
      </c>
      <c r="L7" s="30">
        <v>105863.28450701766</v>
      </c>
      <c r="M7" s="30">
        <v>115990.67415407998</v>
      </c>
      <c r="N7" s="30">
        <v>130673.46848508356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</row>
    <row r="8" spans="1:218" s="29" customFormat="1">
      <c r="A8" s="5"/>
      <c r="B8" s="46" t="s">
        <v>56</v>
      </c>
      <c r="C8" s="31">
        <v>11795.624877469998</v>
      </c>
      <c r="D8" s="31">
        <v>19078.265112500998</v>
      </c>
      <c r="E8" s="31">
        <v>28348.655702320997</v>
      </c>
      <c r="F8" s="31">
        <v>42425.865647091006</v>
      </c>
      <c r="G8" s="31">
        <v>50538.883019728986</v>
      </c>
      <c r="H8" s="31">
        <v>62861.058361318981</v>
      </c>
      <c r="I8" s="31">
        <v>72140.289617248985</v>
      </c>
      <c r="J8" s="31">
        <v>81270.897357538997</v>
      </c>
      <c r="K8" s="31">
        <v>93693.180356890007</v>
      </c>
      <c r="L8" s="31">
        <v>103148.44068980998</v>
      </c>
      <c r="M8" s="31">
        <v>112927.38338613999</v>
      </c>
      <c r="N8" s="31">
        <v>126540.24454272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</row>
    <row r="9" spans="1:218" s="29" customFormat="1">
      <c r="A9" s="5"/>
      <c r="B9" s="47" t="s">
        <v>104</v>
      </c>
      <c r="C9" s="31">
        <v>10917.542410049999</v>
      </c>
      <c r="D9" s="31">
        <v>17876.174232600999</v>
      </c>
      <c r="E9" s="31">
        <v>25502.301631720999</v>
      </c>
      <c r="F9" s="31">
        <v>39264.880582811005</v>
      </c>
      <c r="G9" s="31">
        <v>47030.121872988988</v>
      </c>
      <c r="H9" s="31">
        <v>58490.96725177898</v>
      </c>
      <c r="I9" s="31">
        <v>66912.036572118988</v>
      </c>
      <c r="J9" s="31">
        <v>75656.704311078996</v>
      </c>
      <c r="K9" s="31">
        <v>87487.022564180006</v>
      </c>
      <c r="L9" s="31">
        <v>96437.321643109986</v>
      </c>
      <c r="M9" s="31">
        <v>105596.21806192999</v>
      </c>
      <c r="N9" s="31">
        <v>118359.57828636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</row>
    <row r="10" spans="1:218" s="29" customFormat="1">
      <c r="A10" s="5"/>
      <c r="B10" s="113" t="s">
        <v>105</v>
      </c>
      <c r="C10" s="31">
        <v>254.97046984999997</v>
      </c>
      <c r="D10" s="31">
        <v>498.22358679000001</v>
      </c>
      <c r="E10" s="31">
        <v>746.42553045</v>
      </c>
      <c r="F10" s="31">
        <v>1009.1389851399999</v>
      </c>
      <c r="G10" s="31">
        <v>1241.2764602099999</v>
      </c>
      <c r="H10" s="31">
        <v>1512.1469660899998</v>
      </c>
      <c r="I10" s="31">
        <v>1786.0359474599998</v>
      </c>
      <c r="J10" s="31">
        <v>2035.7347560799997</v>
      </c>
      <c r="K10" s="31">
        <v>2304.4265171099996</v>
      </c>
      <c r="L10" s="31">
        <v>2581.0684704099995</v>
      </c>
      <c r="M10" s="31">
        <v>2873.5904594999993</v>
      </c>
      <c r="N10" s="31">
        <v>3203.3373382399996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</row>
    <row r="11" spans="1:218" s="29" customFormat="1">
      <c r="A11" s="5"/>
      <c r="B11" s="47" t="s">
        <v>106</v>
      </c>
      <c r="C11" s="31">
        <v>878.08246742000006</v>
      </c>
      <c r="D11" s="31">
        <v>1202.0908798999999</v>
      </c>
      <c r="E11" s="31">
        <v>2846.3540706000003</v>
      </c>
      <c r="F11" s="31">
        <v>3160.9850642800002</v>
      </c>
      <c r="G11" s="31">
        <v>3508.7611467400002</v>
      </c>
      <c r="H11" s="31">
        <v>4370.0911095400006</v>
      </c>
      <c r="I11" s="31">
        <v>5228.2530451300008</v>
      </c>
      <c r="J11" s="31">
        <v>5614.1930464600009</v>
      </c>
      <c r="K11" s="31">
        <v>6206.1577927100006</v>
      </c>
      <c r="L11" s="31">
        <v>6711.1190467000006</v>
      </c>
      <c r="M11" s="31">
        <v>7331.1653242099992</v>
      </c>
      <c r="N11" s="31">
        <v>8180.6662563600003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</row>
    <row r="12" spans="1:218" s="29" customFormat="1">
      <c r="A12" s="5"/>
      <c r="B12" s="113" t="s">
        <v>107</v>
      </c>
      <c r="C12" s="31">
        <v>527.31218750000005</v>
      </c>
      <c r="D12" s="31">
        <v>527.31218750000005</v>
      </c>
      <c r="E12" s="31">
        <v>527.31218750000005</v>
      </c>
      <c r="F12" s="31">
        <v>527.31218750000005</v>
      </c>
      <c r="G12" s="31">
        <v>527.31218750000005</v>
      </c>
      <c r="H12" s="31">
        <v>931.00437499999998</v>
      </c>
      <c r="I12" s="31">
        <v>1450.8856249999999</v>
      </c>
      <c r="J12" s="31">
        <v>1450.8856249999999</v>
      </c>
      <c r="K12" s="31">
        <v>1450.8856249999999</v>
      </c>
      <c r="L12" s="31">
        <v>1450.8856249999999</v>
      </c>
      <c r="M12" s="31">
        <v>1450.8856249999999</v>
      </c>
      <c r="N12" s="31">
        <v>0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</row>
    <row r="13" spans="1:218" s="29" customFormat="1">
      <c r="A13" s="5"/>
      <c r="B13" s="46" t="s">
        <v>108</v>
      </c>
      <c r="C13" s="31">
        <v>32.680633905296972</v>
      </c>
      <c r="D13" s="31">
        <v>65.400000000000006</v>
      </c>
      <c r="E13" s="31">
        <v>98.041901715890916</v>
      </c>
      <c r="F13" s="31">
        <v>130.72253562118789</v>
      </c>
      <c r="G13" s="31">
        <v>163.40316952648487</v>
      </c>
      <c r="H13" s="31">
        <v>196.08380343178183</v>
      </c>
      <c r="I13" s="31">
        <v>228.82253562118791</v>
      </c>
      <c r="J13" s="31">
        <v>261.50316952648484</v>
      </c>
      <c r="K13" s="31">
        <v>294.18380343178183</v>
      </c>
      <c r="L13" s="31">
        <v>294.12570514767276</v>
      </c>
      <c r="M13" s="31">
        <v>327</v>
      </c>
      <c r="N13" s="31">
        <v>392.16760686356366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</row>
    <row r="14" spans="1:218" s="29" customFormat="1">
      <c r="A14" s="5"/>
      <c r="B14" s="46" t="s">
        <v>59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</row>
    <row r="15" spans="1:218" s="29" customFormat="1">
      <c r="A15" s="5"/>
      <c r="B15" s="46" t="s">
        <v>58</v>
      </c>
      <c r="C15" s="31">
        <v>125.52517568999998</v>
      </c>
      <c r="D15" s="31">
        <v>319.92590766000001</v>
      </c>
      <c r="E15" s="31">
        <v>683.59148452000011</v>
      </c>
      <c r="F15" s="31">
        <v>880.60008470000002</v>
      </c>
      <c r="G15" s="31">
        <v>1116.3034664199999</v>
      </c>
      <c r="H15" s="31">
        <v>1444.14399624</v>
      </c>
      <c r="I15" s="31">
        <v>1740.5537947799999</v>
      </c>
      <c r="J15" s="31">
        <v>1913.2460831499998</v>
      </c>
      <c r="K15" s="31">
        <v>2206.0778138900005</v>
      </c>
      <c r="L15" s="31">
        <v>2420.7181120599998</v>
      </c>
      <c r="M15" s="31">
        <v>2736.29076794</v>
      </c>
      <c r="N15" s="31">
        <v>3741.0563355000004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</row>
    <row r="16" spans="1:218" s="29" customFormat="1">
      <c r="A16" s="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</row>
    <row r="17" spans="1:219" s="29" customFormat="1">
      <c r="A17" s="5"/>
      <c r="B17" s="32" t="s">
        <v>32</v>
      </c>
      <c r="C17" s="32">
        <v>5773.9077776111562</v>
      </c>
      <c r="D17" s="32">
        <v>14184.649363854258</v>
      </c>
      <c r="E17" s="32">
        <v>23763.653822361215</v>
      </c>
      <c r="F17" s="32">
        <v>31279.244124295135</v>
      </c>
      <c r="G17" s="32">
        <v>42859.984651818668</v>
      </c>
      <c r="H17" s="32">
        <v>55872.640878039761</v>
      </c>
      <c r="I17" s="32">
        <v>64687.966426020364</v>
      </c>
      <c r="J17" s="32">
        <v>74323.36035209283</v>
      </c>
      <c r="K17" s="32">
        <v>84260.283243128317</v>
      </c>
      <c r="L17" s="32">
        <v>92104.96885180239</v>
      </c>
      <c r="M17" s="32">
        <v>110120.37831806554</v>
      </c>
      <c r="N17" s="32">
        <v>128650.24822537595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</row>
    <row r="18" spans="1:219" s="29" customFormat="1">
      <c r="A18" s="5"/>
      <c r="B18" s="46" t="s">
        <v>60</v>
      </c>
      <c r="C18" s="32">
        <v>4170.6013574321041</v>
      </c>
      <c r="D18" s="32">
        <v>8784.9155266277576</v>
      </c>
      <c r="E18" s="32">
        <v>14746.563835065772</v>
      </c>
      <c r="F18" s="32">
        <v>20212.313600237001</v>
      </c>
      <c r="G18" s="32">
        <v>25571.663968244906</v>
      </c>
      <c r="H18" s="32">
        <v>33856.032739680304</v>
      </c>
      <c r="I18" s="32">
        <v>39429.936779904616</v>
      </c>
      <c r="J18" s="32">
        <v>44437.715373138832</v>
      </c>
      <c r="K18" s="32">
        <v>49997.831354076785</v>
      </c>
      <c r="L18" s="32">
        <v>55003.525348571209</v>
      </c>
      <c r="M18" s="32">
        <v>63273.525651712043</v>
      </c>
      <c r="N18" s="32">
        <v>73949.276870689995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</row>
    <row r="19" spans="1:219" s="29" customFormat="1">
      <c r="A19" s="5"/>
      <c r="B19" s="47" t="s">
        <v>64</v>
      </c>
      <c r="C19" s="31">
        <v>3612.3986560621038</v>
      </c>
      <c r="D19" s="31">
        <v>6684.9643902427579</v>
      </c>
      <c r="E19" s="31">
        <v>10278.981563317771</v>
      </c>
      <c r="F19" s="31">
        <v>13852.466753076998</v>
      </c>
      <c r="G19" s="31">
        <v>17207.648633727476</v>
      </c>
      <c r="H19" s="114">
        <v>23210.5258850883</v>
      </c>
      <c r="I19" s="31">
        <v>26778.131003697526</v>
      </c>
      <c r="J19" s="31">
        <v>30013.754703539831</v>
      </c>
      <c r="K19" s="31">
        <v>33556.399589856963</v>
      </c>
      <c r="L19" s="31">
        <v>36586.505483308036</v>
      </c>
      <c r="M19" s="31">
        <v>41548.60416686182</v>
      </c>
      <c r="N19" s="31">
        <v>48339.772319381998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</row>
    <row r="20" spans="1:219" s="29" customFormat="1">
      <c r="A20" s="5"/>
      <c r="B20" s="47" t="s">
        <v>65</v>
      </c>
      <c r="C20" s="31">
        <v>269.00184335</v>
      </c>
      <c r="D20" s="31">
        <v>870.74795168000003</v>
      </c>
      <c r="E20" s="31">
        <v>1429.04764307</v>
      </c>
      <c r="F20" s="31">
        <v>1795.46492917</v>
      </c>
      <c r="G20" s="31">
        <v>2311.7915753100001</v>
      </c>
      <c r="H20" s="114">
        <v>3079.1675474499998</v>
      </c>
      <c r="I20" s="31">
        <v>3555.52897489</v>
      </c>
      <c r="J20" s="31">
        <v>4058.6501370400001</v>
      </c>
      <c r="K20" s="31">
        <v>4660.1394293000003</v>
      </c>
      <c r="L20" s="31">
        <v>5057.65554797</v>
      </c>
      <c r="M20" s="31">
        <v>5746.0721145199996</v>
      </c>
      <c r="N20" s="31">
        <v>6398.18637631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</row>
    <row r="21" spans="1:219" s="29" customFormat="1">
      <c r="A21" s="5"/>
      <c r="B21" s="47" t="s">
        <v>66</v>
      </c>
      <c r="C21" s="31">
        <v>289.20085802</v>
      </c>
      <c r="D21" s="31">
        <v>1229.203184705</v>
      </c>
      <c r="E21" s="31">
        <v>3038.534628678</v>
      </c>
      <c r="F21" s="31">
        <v>4564.3819179900011</v>
      </c>
      <c r="G21" s="31">
        <v>6052.2237592074307</v>
      </c>
      <c r="H21" s="31">
        <v>7566.3393071419996</v>
      </c>
      <c r="I21" s="31">
        <v>9096.2768013170917</v>
      </c>
      <c r="J21" s="31">
        <v>10365.310532558999</v>
      </c>
      <c r="K21" s="31">
        <v>11781.292334919821</v>
      </c>
      <c r="L21" s="31">
        <v>13359.364317293172</v>
      </c>
      <c r="M21" s="31">
        <v>15978.849370330219</v>
      </c>
      <c r="N21" s="31">
        <v>19211.318174997996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</row>
    <row r="22" spans="1:219" s="29" customFormat="1">
      <c r="A22" s="5"/>
      <c r="B22" s="46" t="s">
        <v>61</v>
      </c>
      <c r="C22" s="32">
        <v>68.295817960000008</v>
      </c>
      <c r="D22" s="32">
        <v>172.80997865000001</v>
      </c>
      <c r="E22" s="32">
        <v>257.70616054100003</v>
      </c>
      <c r="F22" s="32">
        <v>360.54198142600006</v>
      </c>
      <c r="G22" s="32">
        <v>448.225585271</v>
      </c>
      <c r="H22" s="32">
        <v>549.89986345499995</v>
      </c>
      <c r="I22" s="32">
        <v>619.92979470199998</v>
      </c>
      <c r="J22" s="32">
        <v>730.04440662299999</v>
      </c>
      <c r="K22" s="32">
        <v>811.68130154999994</v>
      </c>
      <c r="L22" s="32">
        <v>931.39510468399988</v>
      </c>
      <c r="M22" s="32">
        <v>1057.7889013029999</v>
      </c>
      <c r="N22" s="32">
        <v>1125.69169672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</row>
    <row r="23" spans="1:219" s="29" customFormat="1">
      <c r="A23" s="5"/>
      <c r="B23" s="47" t="s">
        <v>67</v>
      </c>
      <c r="C23" s="31">
        <v>64.794922880000001</v>
      </c>
      <c r="D23" s="31">
        <v>118.74599756000001</v>
      </c>
      <c r="E23" s="31">
        <v>177.00624840100002</v>
      </c>
      <c r="F23" s="31">
        <v>241.46976787600005</v>
      </c>
      <c r="G23" s="31">
        <v>303.006284671</v>
      </c>
      <c r="H23" s="31">
        <v>373.01009244499994</v>
      </c>
      <c r="I23" s="31">
        <v>436.90810838199997</v>
      </c>
      <c r="J23" s="31">
        <v>501.57871125299994</v>
      </c>
      <c r="K23" s="31">
        <v>567.94697225999994</v>
      </c>
      <c r="L23" s="31">
        <v>643.86474440399991</v>
      </c>
      <c r="M23" s="31">
        <v>713.61229582299995</v>
      </c>
      <c r="N23" s="31">
        <v>782.28790717000004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</row>
    <row r="24" spans="1:219" s="29" customFormat="1">
      <c r="A24" s="5"/>
      <c r="B24" s="47" t="s">
        <v>68</v>
      </c>
      <c r="C24" s="31">
        <v>3.5008950800000003</v>
      </c>
      <c r="D24" s="31">
        <v>54.063981089999999</v>
      </c>
      <c r="E24" s="31">
        <v>80.699912140000009</v>
      </c>
      <c r="F24" s="31">
        <v>119.07221355</v>
      </c>
      <c r="G24" s="31">
        <v>145.2193006</v>
      </c>
      <c r="H24" s="31">
        <v>176.88977101000003</v>
      </c>
      <c r="I24" s="31">
        <v>183.02168631999999</v>
      </c>
      <c r="J24" s="31">
        <v>228.46569536999999</v>
      </c>
      <c r="K24" s="31">
        <v>243.73432929000003</v>
      </c>
      <c r="L24" s="31">
        <v>287.53036027999997</v>
      </c>
      <c r="M24" s="31">
        <v>344.17660547999998</v>
      </c>
      <c r="N24" s="31">
        <v>343.40378955</v>
      </c>
      <c r="O24" s="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</row>
    <row r="25" spans="1:219" s="29" customFormat="1">
      <c r="A25" s="5"/>
      <c r="B25" s="46" t="s">
        <v>62</v>
      </c>
      <c r="C25" s="32">
        <v>736.8942044138023</v>
      </c>
      <c r="D25" s="32">
        <v>2445.9461591099998</v>
      </c>
      <c r="E25" s="32">
        <v>3704.2032530306915</v>
      </c>
      <c r="F25" s="32">
        <v>3943.9603405791358</v>
      </c>
      <c r="G25" s="32">
        <v>7818.7072486705092</v>
      </c>
      <c r="H25" s="32">
        <v>9673.8271165089518</v>
      </c>
      <c r="I25" s="32">
        <v>10411.284078258999</v>
      </c>
      <c r="J25" s="32">
        <v>12331.273441538999</v>
      </c>
      <c r="K25" s="32">
        <v>13535.334538916286</v>
      </c>
      <c r="L25" s="32">
        <v>13774.012836636684</v>
      </c>
      <c r="M25" s="32">
        <v>18193.870900301998</v>
      </c>
      <c r="N25" s="32">
        <v>20343.092016940962</v>
      </c>
      <c r="O25" s="11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</row>
    <row r="26" spans="1:219" s="29" customFormat="1">
      <c r="A26" s="5"/>
      <c r="B26" s="47" t="s">
        <v>67</v>
      </c>
      <c r="C26" s="31">
        <v>94.541514063802538</v>
      </c>
      <c r="D26" s="31">
        <v>1633.4885397399999</v>
      </c>
      <c r="E26" s="31">
        <v>2260.8637689506913</v>
      </c>
      <c r="F26" s="31">
        <v>2308.4265698891359</v>
      </c>
      <c r="G26" s="31">
        <v>5832.2558251605087</v>
      </c>
      <c r="H26" s="114">
        <v>6854.6165879989521</v>
      </c>
      <c r="I26" s="31">
        <v>6959.695825369</v>
      </c>
      <c r="J26" s="31">
        <v>8713.2760682489989</v>
      </c>
      <c r="K26" s="31">
        <v>9329.3682529462858</v>
      </c>
      <c r="L26" s="31">
        <v>9334.1182232366846</v>
      </c>
      <c r="M26" s="31">
        <v>13412.489700561999</v>
      </c>
      <c r="N26" s="31">
        <v>14723.752076570961</v>
      </c>
      <c r="O26" s="11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</row>
    <row r="27" spans="1:219" s="29" customFormat="1">
      <c r="A27" s="5"/>
      <c r="B27" s="47" t="s">
        <v>68</v>
      </c>
      <c r="C27" s="31">
        <v>642.35269034999976</v>
      </c>
      <c r="D27" s="31">
        <v>812.45761937000009</v>
      </c>
      <c r="E27" s="31">
        <v>1443.3394840799999</v>
      </c>
      <c r="F27" s="31">
        <v>1635.5337706899998</v>
      </c>
      <c r="G27" s="31">
        <v>1986.45142351</v>
      </c>
      <c r="H27" s="114">
        <v>2819.2105285100001</v>
      </c>
      <c r="I27" s="31">
        <v>3451.5882528899997</v>
      </c>
      <c r="J27" s="31">
        <v>3617.9973732899994</v>
      </c>
      <c r="K27" s="31">
        <v>4205.9662859700002</v>
      </c>
      <c r="L27" s="31">
        <v>4439.8946133999989</v>
      </c>
      <c r="M27" s="31">
        <v>4781.3811997399998</v>
      </c>
      <c r="N27" s="31">
        <v>5619.3399403699996</v>
      </c>
      <c r="O27" s="117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</row>
    <row r="28" spans="1:219" s="29" customFormat="1">
      <c r="A28" s="5"/>
      <c r="B28" s="46" t="s">
        <v>93</v>
      </c>
      <c r="C28" s="104">
        <v>798.11639780525024</v>
      </c>
      <c r="D28" s="104">
        <v>2780.9776994664999</v>
      </c>
      <c r="E28" s="104">
        <v>5055.1805737237491</v>
      </c>
      <c r="F28" s="104">
        <v>6762.4282020529999</v>
      </c>
      <c r="G28" s="104">
        <v>9021.3878496322504</v>
      </c>
      <c r="H28" s="104">
        <v>11792.881158395501</v>
      </c>
      <c r="I28" s="104">
        <v>14226.815773154751</v>
      </c>
      <c r="J28" s="104">
        <v>16824.327130792</v>
      </c>
      <c r="K28" s="104">
        <v>19915.436048585252</v>
      </c>
      <c r="L28" s="104">
        <v>22396.035561910499</v>
      </c>
      <c r="M28" s="104">
        <v>27595.1928647485</v>
      </c>
      <c r="N28" s="104">
        <v>33232.187641024997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</row>
    <row r="29" spans="1:219" s="29" customFormat="1">
      <c r="A29" s="5"/>
      <c r="B29" s="31"/>
      <c r="C29" s="31"/>
      <c r="D29" s="31"/>
      <c r="E29" s="31"/>
      <c r="F29" s="31"/>
      <c r="G29" s="31"/>
      <c r="H29" s="31"/>
      <c r="I29" s="31"/>
      <c r="J29" s="31"/>
      <c r="K29" s="120"/>
      <c r="L29" s="31"/>
      <c r="M29" s="31"/>
      <c r="N29" s="3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</row>
    <row r="30" spans="1:219" s="29" customFormat="1">
      <c r="A30" s="5"/>
      <c r="B30" s="32" t="s">
        <v>9</v>
      </c>
      <c r="C30" s="32">
        <v>6021.7170998588417</v>
      </c>
      <c r="D30" s="32">
        <v>4893.61574864674</v>
      </c>
      <c r="E30" s="32">
        <v>4585.0018799597819</v>
      </c>
      <c r="F30" s="32">
        <v>11146.621522795871</v>
      </c>
      <c r="G30" s="32">
        <v>7678.8983679103185</v>
      </c>
      <c r="H30" s="32">
        <v>6988.4174832792196</v>
      </c>
      <c r="I30" s="32">
        <v>7452.323191228621</v>
      </c>
      <c r="J30" s="32">
        <v>6947.5370054461673</v>
      </c>
      <c r="K30" s="32">
        <v>9432.89711376169</v>
      </c>
      <c r="L30" s="32">
        <v>11043.471838007594</v>
      </c>
      <c r="M30" s="32">
        <v>2807.0050680744462</v>
      </c>
      <c r="N30" s="32">
        <v>-2110.0036826559517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</row>
    <row r="31" spans="1:219" s="29" customFormat="1">
      <c r="A31" s="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</row>
    <row r="32" spans="1:219" s="29" customFormat="1">
      <c r="A32" s="5"/>
      <c r="B32" s="32" t="s">
        <v>94</v>
      </c>
      <c r="C32" s="32">
        <v>1145.8111662041738</v>
      </c>
      <c r="D32" s="32">
        <v>2675.9691297447644</v>
      </c>
      <c r="E32" s="32">
        <v>4733.7564719637812</v>
      </c>
      <c r="F32" s="32">
        <v>6131.2905562587202</v>
      </c>
      <c r="G32" s="32">
        <v>9097.8257988558125</v>
      </c>
      <c r="H32" s="32">
        <v>11243.104806515425</v>
      </c>
      <c r="I32" s="32">
        <v>13387.669126499488</v>
      </c>
      <c r="J32" s="32">
        <v>15636.421898261535</v>
      </c>
      <c r="K32" s="32">
        <v>18717.786613802375</v>
      </c>
      <c r="L32" s="32">
        <v>20649.298524084399</v>
      </c>
      <c r="M32" s="32">
        <v>26122.643543374834</v>
      </c>
      <c r="N32" s="32">
        <v>35979.921368642703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</row>
    <row r="33" spans="1:218" s="29" customFormat="1">
      <c r="A33" s="5"/>
      <c r="B33" s="45" t="s">
        <v>69</v>
      </c>
      <c r="C33" s="31">
        <v>140.39298795618231</v>
      </c>
      <c r="D33" s="31">
        <v>421.07308998000002</v>
      </c>
      <c r="E33" s="31">
        <v>923.09977247366396</v>
      </c>
      <c r="F33" s="31">
        <v>1095.0562536561824</v>
      </c>
      <c r="G33" s="31">
        <v>1477.9503519792984</v>
      </c>
      <c r="H33" s="31">
        <v>2280.2681433088414</v>
      </c>
      <c r="I33" s="31">
        <v>2990.9737487899993</v>
      </c>
      <c r="J33" s="31">
        <v>3535.6865513938455</v>
      </c>
      <c r="K33" s="31">
        <v>4434.7712726991449</v>
      </c>
      <c r="L33" s="31">
        <v>5036.0395563029106</v>
      </c>
      <c r="M33" s="31">
        <v>6298.6553171700007</v>
      </c>
      <c r="N33" s="31">
        <v>10757.5596130877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</row>
    <row r="34" spans="1:218" s="29" customFormat="1">
      <c r="A34" s="5"/>
      <c r="B34" s="45" t="s">
        <v>95</v>
      </c>
      <c r="C34" s="31">
        <v>1005.4181782479916</v>
      </c>
      <c r="D34" s="31">
        <v>2254.8960397647643</v>
      </c>
      <c r="E34" s="31">
        <v>3810.6566994901177</v>
      </c>
      <c r="F34" s="31">
        <v>5036.2343026025383</v>
      </c>
      <c r="G34" s="31">
        <v>7619.8754468765137</v>
      </c>
      <c r="H34" s="31">
        <v>8962.8366632065827</v>
      </c>
      <c r="I34" s="31">
        <v>10396.69537770949</v>
      </c>
      <c r="J34" s="31">
        <v>12100.735346867688</v>
      </c>
      <c r="K34" s="31">
        <v>14283.015341103228</v>
      </c>
      <c r="L34" s="31">
        <v>15613.25896778149</v>
      </c>
      <c r="M34" s="31">
        <v>19823.988226204834</v>
      </c>
      <c r="N34" s="31">
        <v>25222.361755555004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</row>
    <row r="35" spans="1:218" s="29" customFormat="1">
      <c r="A35" s="5"/>
      <c r="B35" s="3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</row>
    <row r="36" spans="1:218" s="29" customFormat="1">
      <c r="A36" s="5"/>
      <c r="B36" s="32" t="s">
        <v>10</v>
      </c>
      <c r="C36" s="32">
        <v>6919.71894381533</v>
      </c>
      <c r="D36" s="32">
        <v>16860.618493599024</v>
      </c>
      <c r="E36" s="32">
        <v>28497.410294324996</v>
      </c>
      <c r="F36" s="32">
        <v>37410.534680553857</v>
      </c>
      <c r="G36" s="32">
        <v>51957.810450674478</v>
      </c>
      <c r="H36" s="32">
        <v>67115.745684555179</v>
      </c>
      <c r="I36" s="32">
        <v>78075.635552519845</v>
      </c>
      <c r="J36" s="32">
        <v>89959.782250354358</v>
      </c>
      <c r="K36" s="32">
        <v>102978.0698569307</v>
      </c>
      <c r="L36" s="32">
        <v>112754.26737588679</v>
      </c>
      <c r="M36" s="32">
        <v>136243.02186144039</v>
      </c>
      <c r="N36" s="32">
        <v>164630.16959401866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</row>
    <row r="37" spans="1:218" s="29" customFormat="1">
      <c r="A37" s="5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</row>
    <row r="38" spans="1:218" s="29" customFormat="1" ht="18.75" customHeight="1">
      <c r="A38" s="5"/>
      <c r="B38" s="33" t="s">
        <v>11</v>
      </c>
      <c r="C38" s="33">
        <v>5034.1117432499641</v>
      </c>
      <c r="D38" s="33">
        <v>2602.9725265619745</v>
      </c>
      <c r="E38" s="33">
        <v>632.87879423188861</v>
      </c>
      <c r="F38" s="33">
        <v>6026.6535868583378</v>
      </c>
      <c r="G38" s="33">
        <v>-139.22079499900428</v>
      </c>
      <c r="H38" s="33">
        <v>-2614.4595235644229</v>
      </c>
      <c r="I38" s="33">
        <v>-3965.9696048696642</v>
      </c>
      <c r="J38" s="33">
        <v>-6514.1356401388621</v>
      </c>
      <c r="K38" s="33">
        <v>-6784.6278827189089</v>
      </c>
      <c r="L38" s="33">
        <v>-6890.9828688691341</v>
      </c>
      <c r="M38" s="33">
        <v>-20252.347707360401</v>
      </c>
      <c r="N38" s="33">
        <v>-33956.7011089351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</row>
    <row r="39" spans="1:218" s="29" customFormat="1" ht="14.4" thickBot="1">
      <c r="A39" s="5"/>
      <c r="B39" s="32" t="s">
        <v>109</v>
      </c>
      <c r="C39" s="32">
        <v>-5034.1117432499641</v>
      </c>
      <c r="D39" s="32">
        <v>-2602.9725265619745</v>
      </c>
      <c r="E39" s="32">
        <v>-632.87879423188861</v>
      </c>
      <c r="F39" s="32">
        <v>-6026.6535868583378</v>
      </c>
      <c r="G39" s="32">
        <v>139.22079499900428</v>
      </c>
      <c r="H39" s="32">
        <v>2614.4595235644229</v>
      </c>
      <c r="I39" s="32">
        <v>3965.9696048696642</v>
      </c>
      <c r="J39" s="32">
        <v>6514.1356401388621</v>
      </c>
      <c r="K39" s="32">
        <v>6784.6278827189089</v>
      </c>
      <c r="L39" s="32">
        <v>6890.9828688691341</v>
      </c>
      <c r="M39" s="32">
        <v>20252.347707360401</v>
      </c>
      <c r="N39" s="32">
        <v>33956.7011089351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</row>
    <row r="40" spans="1:218" s="29" customFormat="1" ht="13.8" hidden="1" thickBot="1">
      <c r="A40" s="5"/>
      <c r="B40" s="31" t="s">
        <v>16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</row>
    <row r="41" spans="1:218" s="29" customFormat="1" ht="13.8" hidden="1" thickBot="1">
      <c r="A41" s="5"/>
      <c r="B41" s="31" t="s">
        <v>75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</row>
    <row r="42" spans="1:218" s="29" customFormat="1" ht="13.8" hidden="1" thickBot="1">
      <c r="A42" s="5"/>
      <c r="B42" s="31" t="s">
        <v>96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</row>
    <row r="43" spans="1:218" s="29" customFormat="1" ht="13.8" hidden="1" thickBot="1">
      <c r="A43" s="5"/>
      <c r="B43" s="31" t="s">
        <v>97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</row>
    <row r="44" spans="1:218" s="29" customFormat="1" ht="13.8" hidden="1" thickBot="1">
      <c r="A44" s="5"/>
      <c r="B44" s="31" t="s">
        <v>98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</row>
    <row r="45" spans="1:218" s="29" customFormat="1" ht="13.8" hidden="1" thickBot="1">
      <c r="A45" s="5"/>
      <c r="B45" s="31" t="s">
        <v>13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</row>
    <row r="46" spans="1:218" s="29" customFormat="1" ht="13.8" hidden="1" thickBot="1">
      <c r="A46" s="5"/>
      <c r="B46" s="31" t="s">
        <v>14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</row>
    <row r="47" spans="1:218" s="29" customFormat="1" ht="13.8" hidden="1" thickBot="1">
      <c r="A47" s="5"/>
      <c r="B47" s="31" t="s">
        <v>96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</row>
    <row r="48" spans="1:218" s="29" customFormat="1" ht="13.8" hidden="1" thickBot="1">
      <c r="A48" s="5"/>
      <c r="B48" s="31" t="s">
        <v>99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</row>
    <row r="49" spans="1:218" s="29" customFormat="1" ht="13.8" hidden="1" thickBot="1">
      <c r="A49" s="5"/>
      <c r="B49" s="31" t="s">
        <v>101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</row>
    <row r="50" spans="1:218" s="29" customFormat="1" ht="13.8" hidden="1" thickBot="1">
      <c r="A50" s="5"/>
      <c r="B50" s="31" t="s">
        <v>102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</row>
    <row r="51" spans="1:218" s="29" customFormat="1">
      <c r="A51" s="5"/>
      <c r="B51" s="41" t="s">
        <v>25</v>
      </c>
      <c r="C51" s="124">
        <v>638973.9</v>
      </c>
      <c r="D51" s="124">
        <v>638973.9</v>
      </c>
      <c r="E51" s="124">
        <v>638973.9</v>
      </c>
      <c r="F51" s="124">
        <v>638973.9</v>
      </c>
      <c r="G51" s="124">
        <v>638973.9</v>
      </c>
      <c r="H51" s="124">
        <v>638973.9</v>
      </c>
      <c r="I51" s="124">
        <v>638973.9</v>
      </c>
      <c r="J51" s="124">
        <v>638973.9</v>
      </c>
      <c r="K51" s="124">
        <v>638973.9</v>
      </c>
      <c r="L51" s="124">
        <v>638973.9</v>
      </c>
      <c r="M51" s="124">
        <v>672775</v>
      </c>
      <c r="N51" s="124">
        <v>672775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</row>
    <row r="52" spans="1:218" s="29" customFormat="1" ht="13.8" thickBot="1">
      <c r="A52" s="5"/>
      <c r="B52" s="43" t="s">
        <v>26</v>
      </c>
      <c r="C52" s="44">
        <v>0.78784309394326812</v>
      </c>
      <c r="D52" s="44">
        <v>0.40736758208151758</v>
      </c>
      <c r="E52" s="44">
        <v>9.9046110370374849E-2</v>
      </c>
      <c r="F52" s="44">
        <v>0.94317680062649467</v>
      </c>
      <c r="G52" s="44">
        <v>-2.1788181801949073E-2</v>
      </c>
      <c r="H52" s="44">
        <v>-0.40916530762280312</v>
      </c>
      <c r="I52" s="44">
        <v>-0.62067787195528079</v>
      </c>
      <c r="J52" s="44">
        <v>-1.0194681880024929</v>
      </c>
      <c r="K52" s="44">
        <v>-1.0618004714619655</v>
      </c>
      <c r="L52" s="44">
        <v>-1.0784451241074375</v>
      </c>
      <c r="M52" s="44">
        <v>-3.0102705521698043</v>
      </c>
      <c r="N52" s="44">
        <v>-5.0472596497989821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</row>
    <row r="53" spans="1:218" ht="13.5" customHeight="1">
      <c r="B53" s="2" t="s">
        <v>121</v>
      </c>
    </row>
    <row r="54" spans="1:218">
      <c r="A54" s="6"/>
      <c r="B54" s="270" t="s">
        <v>111</v>
      </c>
      <c r="C54" s="270"/>
      <c r="D54" s="270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218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218">
      <c r="A56" s="6"/>
      <c r="B56" s="99"/>
      <c r="N56" s="5"/>
    </row>
    <row r="57" spans="1:218" ht="15.75" customHeight="1">
      <c r="A57" s="6"/>
      <c r="B57" s="99"/>
      <c r="N57" s="5"/>
    </row>
    <row r="58" spans="1:218" ht="15" customHeight="1">
      <c r="A58" s="6"/>
      <c r="B58" s="99"/>
      <c r="N58" s="5"/>
    </row>
    <row r="59" spans="1:218">
      <c r="A59" s="6"/>
      <c r="B59" s="99"/>
      <c r="N59" s="5"/>
    </row>
    <row r="60" spans="1:218">
      <c r="B60" s="25"/>
      <c r="N60" s="5"/>
    </row>
    <row r="61" spans="1:218" ht="30" customHeight="1">
      <c r="B61" s="25"/>
      <c r="N61" s="5"/>
    </row>
    <row r="62" spans="1:218">
      <c r="B62" s="25"/>
      <c r="N62" s="5"/>
    </row>
    <row r="63" spans="1:218" ht="80.25" customHeight="1">
      <c r="B63" s="25"/>
      <c r="N63" s="5"/>
    </row>
    <row r="64" spans="1:218">
      <c r="B64" s="2"/>
    </row>
    <row r="65" spans="2:2">
      <c r="B65" s="2"/>
    </row>
  </sheetData>
  <mergeCells count="5">
    <mergeCell ref="B2:M2"/>
    <mergeCell ref="N2:Q3"/>
    <mergeCell ref="B3:M3"/>
    <mergeCell ref="B4:M4"/>
    <mergeCell ref="B54:D54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70CFF-8797-48B9-9287-E307FB274FD1}">
  <sheetPr codeName="Sheet4">
    <tabColor theme="4" tint="-0.249977111117893"/>
    <pageSetUpPr fitToPage="1"/>
  </sheetPr>
  <dimension ref="B1:N169"/>
  <sheetViews>
    <sheetView topLeftCell="E1" zoomScaleNormal="100" workbookViewId="0">
      <selection activeCell="M8" sqref="M8"/>
    </sheetView>
  </sheetViews>
  <sheetFormatPr baseColWidth="10" defaultColWidth="11.44140625" defaultRowHeight="13.2"/>
  <cols>
    <col min="1" max="1" width="5.44140625" style="7" customWidth="1"/>
    <col min="2" max="2" width="45" style="4" customWidth="1"/>
    <col min="3" max="3" width="14" style="4" customWidth="1"/>
    <col min="4" max="4" width="13.6640625" style="4" customWidth="1"/>
    <col min="5" max="5" width="13.33203125" style="4" customWidth="1"/>
    <col min="6" max="6" width="13" style="4" customWidth="1"/>
    <col min="7" max="7" width="13.33203125" style="4" customWidth="1"/>
    <col min="8" max="8" width="12.88671875" style="4" customWidth="1"/>
    <col min="9" max="9" width="13.88671875" style="4" customWidth="1"/>
    <col min="10" max="12" width="13.44140625" style="4" customWidth="1"/>
    <col min="13" max="13" width="13.5546875" style="4" customWidth="1"/>
    <col min="14" max="14" width="12.44140625" style="5" customWidth="1"/>
    <col min="15" max="16384" width="11.44140625" style="7"/>
  </cols>
  <sheetData>
    <row r="1" spans="2:14" ht="13.8" thickBot="1"/>
    <row r="2" spans="2:14" ht="15.6">
      <c r="B2" s="279" t="s">
        <v>0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7"/>
    </row>
    <row r="3" spans="2:14" ht="15.6">
      <c r="B3" s="276">
        <v>2021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7"/>
    </row>
    <row r="4" spans="2:14" ht="18" customHeight="1" thickBot="1">
      <c r="B4" s="281" t="s">
        <v>1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7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11953.830687065294</v>
      </c>
      <c r="D7" s="32">
        <v>19463.591020160999</v>
      </c>
      <c r="E7" s="32">
        <v>29130.289088556885</v>
      </c>
      <c r="F7" s="32">
        <v>43437.188267412188</v>
      </c>
      <c r="G7" s="32">
        <v>51818.589655675474</v>
      </c>
      <c r="H7" s="32">
        <v>64501.286160990763</v>
      </c>
      <c r="I7" s="32">
        <v>74109.665947650166</v>
      </c>
      <c r="J7" s="32">
        <v>83445.646610215495</v>
      </c>
      <c r="K7" s="32">
        <v>96193.44197421179</v>
      </c>
      <c r="L7" s="32">
        <v>105863.28450701766</v>
      </c>
      <c r="M7" s="32">
        <v>115990.67415408</v>
      </c>
      <c r="N7" s="32">
        <v>130673.46848508356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11795.624877469998</v>
      </c>
      <c r="D9" s="32">
        <v>19078.265112500998</v>
      </c>
      <c r="E9" s="32">
        <v>28348.655702320997</v>
      </c>
      <c r="F9" s="32">
        <v>42425.865647091006</v>
      </c>
      <c r="G9" s="32">
        <v>50538.883019728986</v>
      </c>
      <c r="H9" s="32">
        <v>62861.058361318981</v>
      </c>
      <c r="I9" s="32">
        <v>72140.289617248985</v>
      </c>
      <c r="J9" s="32">
        <v>81270.897357538997</v>
      </c>
      <c r="K9" s="32">
        <v>93693.180356890007</v>
      </c>
      <c r="L9" s="32">
        <v>103148.44068980998</v>
      </c>
      <c r="M9" s="32">
        <v>112927.38338613999</v>
      </c>
      <c r="N9" s="32">
        <v>126540.24454272</v>
      </c>
    </row>
    <row r="10" spans="2:14">
      <c r="B10" s="13" t="s">
        <v>34</v>
      </c>
      <c r="C10" s="32">
        <v>10917.542410049999</v>
      </c>
      <c r="D10" s="32">
        <v>17876.174232600999</v>
      </c>
      <c r="E10" s="32">
        <v>25502.301631720999</v>
      </c>
      <c r="F10" s="32">
        <v>39264.880582811005</v>
      </c>
      <c r="G10" s="32">
        <v>47030.121872988988</v>
      </c>
      <c r="H10" s="32">
        <v>58490.96725177898</v>
      </c>
      <c r="I10" s="32">
        <v>66912.036572118988</v>
      </c>
      <c r="J10" s="32">
        <v>75656.704311078996</v>
      </c>
      <c r="K10" s="32">
        <v>87487.022564180006</v>
      </c>
      <c r="L10" s="32">
        <v>96437.321643109986</v>
      </c>
      <c r="M10" s="32">
        <v>105596.21806192999</v>
      </c>
      <c r="N10" s="32">
        <v>118359.57828636</v>
      </c>
    </row>
    <row r="11" spans="2:14">
      <c r="B11" s="14" t="s">
        <v>35</v>
      </c>
      <c r="C11" s="32">
        <v>4209.9017762800004</v>
      </c>
      <c r="D11" s="32">
        <v>5348.3851506399997</v>
      </c>
      <c r="E11" s="32">
        <v>6785.16220075</v>
      </c>
      <c r="F11" s="32">
        <v>14089.666400900001</v>
      </c>
      <c r="G11" s="32">
        <v>15445.339884367982</v>
      </c>
      <c r="H11" s="32">
        <v>20196.218942287982</v>
      </c>
      <c r="I11" s="32">
        <v>21599.370296017983</v>
      </c>
      <c r="J11" s="32">
        <v>23106.404221887988</v>
      </c>
      <c r="K11" s="32">
        <v>27801.958213027985</v>
      </c>
      <c r="L11" s="32">
        <v>29549.545732787985</v>
      </c>
      <c r="M11" s="32">
        <v>31081.367601707985</v>
      </c>
      <c r="N11" s="32">
        <v>36245.575292947986</v>
      </c>
    </row>
    <row r="12" spans="2:14">
      <c r="B12" s="15" t="s">
        <v>33</v>
      </c>
      <c r="C12" s="109">
        <v>3801.7968391899999</v>
      </c>
      <c r="D12" s="109">
        <v>4879.1118360599994</v>
      </c>
      <c r="E12" s="109">
        <v>6215.07382435</v>
      </c>
      <c r="F12" s="109">
        <v>12350.88992781</v>
      </c>
      <c r="G12" s="109">
        <v>13611.675068787983</v>
      </c>
      <c r="H12" s="109">
        <v>17846.388648837983</v>
      </c>
      <c r="I12" s="109">
        <v>19192.315155807984</v>
      </c>
      <c r="J12" s="109">
        <v>20625.385247307986</v>
      </c>
      <c r="K12" s="110">
        <v>24795.987020957986</v>
      </c>
      <c r="L12" s="110">
        <v>26467.770004717986</v>
      </c>
      <c r="M12" s="110">
        <v>27895.269411107987</v>
      </c>
      <c r="N12" s="109">
        <v>32517.161778337988</v>
      </c>
    </row>
    <row r="13" spans="2:14">
      <c r="B13" s="15" t="s">
        <v>36</v>
      </c>
      <c r="C13" s="109">
        <v>375.18362681000002</v>
      </c>
      <c r="D13" s="109">
        <v>393.62134474999999</v>
      </c>
      <c r="E13" s="109">
        <v>426.06264563000002</v>
      </c>
      <c r="F13" s="109">
        <v>1157.2674122000001</v>
      </c>
      <c r="G13" s="109">
        <v>1186.30764284</v>
      </c>
      <c r="H13" s="109">
        <v>1648.19731778</v>
      </c>
      <c r="I13" s="109">
        <v>1654.7112204</v>
      </c>
      <c r="J13" s="109">
        <v>1671.21828706</v>
      </c>
      <c r="K13" s="110">
        <v>2142.3906555499998</v>
      </c>
      <c r="L13" s="110">
        <v>2173.03864398</v>
      </c>
      <c r="M13" s="110">
        <v>2197.4626243899997</v>
      </c>
      <c r="N13" s="109">
        <v>2673.7460281599997</v>
      </c>
    </row>
    <row r="14" spans="2:14">
      <c r="B14" s="15" t="s">
        <v>37</v>
      </c>
      <c r="C14" s="109">
        <v>30.811746630000002</v>
      </c>
      <c r="D14" s="109">
        <v>71.306991400000001</v>
      </c>
      <c r="E14" s="109">
        <v>121.51184832</v>
      </c>
      <c r="F14" s="109">
        <v>165.67384501000004</v>
      </c>
      <c r="G14" s="109">
        <v>210.15497741000001</v>
      </c>
      <c r="H14" s="109">
        <v>258.99245846000002</v>
      </c>
      <c r="I14" s="109">
        <v>305.01012399000001</v>
      </c>
      <c r="J14" s="109">
        <v>358.25847751000003</v>
      </c>
      <c r="K14" s="110">
        <v>409.08892196000005</v>
      </c>
      <c r="L14" s="110">
        <v>452.61547080000003</v>
      </c>
      <c r="M14" s="110">
        <v>526.45212435000008</v>
      </c>
      <c r="N14" s="109">
        <v>585.57941448000008</v>
      </c>
    </row>
    <row r="15" spans="2:14">
      <c r="B15" s="15" t="s">
        <v>38</v>
      </c>
      <c r="C15" s="109">
        <v>2.1095636500000001</v>
      </c>
      <c r="D15" s="109">
        <v>4.3449784300000003</v>
      </c>
      <c r="E15" s="109">
        <v>22.513882450000001</v>
      </c>
      <c r="F15" s="109">
        <v>415.83521587999996</v>
      </c>
      <c r="G15" s="109">
        <v>437.20219532999994</v>
      </c>
      <c r="H15" s="109">
        <v>442.64051720999993</v>
      </c>
      <c r="I15" s="109">
        <v>447.33379581999992</v>
      </c>
      <c r="J15" s="109">
        <v>451.54221000999991</v>
      </c>
      <c r="K15" s="110">
        <v>454.4916145599999</v>
      </c>
      <c r="L15" s="110">
        <v>456.12161328999991</v>
      </c>
      <c r="M15" s="110">
        <v>462.1834418599999</v>
      </c>
      <c r="N15" s="109">
        <v>469.08807196999993</v>
      </c>
    </row>
    <row r="16" spans="2:14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6112.5414146299991</v>
      </c>
      <c r="D18" s="32">
        <v>11355.230075080999</v>
      </c>
      <c r="E18" s="32">
        <v>16868.969635120997</v>
      </c>
      <c r="F18" s="32">
        <v>22694.590154091002</v>
      </c>
      <c r="G18" s="32">
        <v>28468.633475571001</v>
      </c>
      <c r="H18" s="32">
        <v>34448.153136321002</v>
      </c>
      <c r="I18" s="32">
        <v>40733.478551991007</v>
      </c>
      <c r="J18" s="32">
        <v>47259.192843781006</v>
      </c>
      <c r="K18" s="32">
        <v>53649.716648882008</v>
      </c>
      <c r="L18" s="32">
        <v>60091.320558052001</v>
      </c>
      <c r="M18" s="32">
        <v>66872.973118862006</v>
      </c>
      <c r="N18" s="32">
        <v>73611.973078462004</v>
      </c>
    </row>
    <row r="19" spans="2:14">
      <c r="B19" s="16" t="s">
        <v>41</v>
      </c>
      <c r="C19" s="32">
        <v>4462.4709113499994</v>
      </c>
      <c r="D19" s="32">
        <v>8369.2260981899999</v>
      </c>
      <c r="E19" s="32">
        <v>12501.268607579997</v>
      </c>
      <c r="F19" s="32">
        <v>16859.927068320001</v>
      </c>
      <c r="G19" s="32">
        <v>21310.98570098</v>
      </c>
      <c r="H19" s="32">
        <v>25884.372969970002</v>
      </c>
      <c r="I19" s="32">
        <v>30518.158446930003</v>
      </c>
      <c r="J19" s="32">
        <v>35220.266619400005</v>
      </c>
      <c r="K19" s="32">
        <v>39890.157828981006</v>
      </c>
      <c r="L19" s="32">
        <v>44568.779930050994</v>
      </c>
      <c r="M19" s="32">
        <v>49543.291437491003</v>
      </c>
      <c r="N19" s="32">
        <v>54392.348172140999</v>
      </c>
    </row>
    <row r="20" spans="2:14">
      <c r="B20" s="17" t="s">
        <v>42</v>
      </c>
      <c r="C20" s="109">
        <v>4036.0091211399999</v>
      </c>
      <c r="D20" s="109">
        <v>7598.8886244999994</v>
      </c>
      <c r="E20" s="109">
        <v>11361.010712849999</v>
      </c>
      <c r="F20" s="109">
        <v>15280.604194989999</v>
      </c>
      <c r="G20" s="109">
        <v>19348.554535769999</v>
      </c>
      <c r="H20" s="109">
        <v>23488.26930743</v>
      </c>
      <c r="I20" s="109">
        <v>27699.839562950001</v>
      </c>
      <c r="J20" s="109">
        <v>31951.247732720003</v>
      </c>
      <c r="K20" s="110">
        <v>36153.245352830003</v>
      </c>
      <c r="L20" s="110">
        <v>40370.73738405</v>
      </c>
      <c r="M20" s="110">
        <v>44873.759854030002</v>
      </c>
      <c r="N20" s="109">
        <v>49263.691854850003</v>
      </c>
    </row>
    <row r="21" spans="2:14">
      <c r="B21" s="17" t="s">
        <v>43</v>
      </c>
      <c r="C21" s="109">
        <v>426.46179020999944</v>
      </c>
      <c r="D21" s="109">
        <v>770.33747369000048</v>
      </c>
      <c r="E21" s="109">
        <v>1140.257894729999</v>
      </c>
      <c r="F21" s="109">
        <v>1579.322873330002</v>
      </c>
      <c r="G21" s="109">
        <v>1962.4311652100005</v>
      </c>
      <c r="H21" s="109">
        <v>2396.1036625400011</v>
      </c>
      <c r="I21" s="109">
        <v>2818.3188839800023</v>
      </c>
      <c r="J21" s="109">
        <v>3269.0188866800017</v>
      </c>
      <c r="K21" s="110">
        <v>3736.9124761510029</v>
      </c>
      <c r="L21" s="110">
        <v>4198.0425460009938</v>
      </c>
      <c r="M21" s="110">
        <v>4669.531583461001</v>
      </c>
      <c r="N21" s="109">
        <v>5128.6563172909955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1650.0705032800001</v>
      </c>
      <c r="D23" s="32">
        <v>2986.0039768910001</v>
      </c>
      <c r="E23" s="32">
        <v>4367.7010275410003</v>
      </c>
      <c r="F23" s="32">
        <v>5834.6630857710006</v>
      </c>
      <c r="G23" s="32">
        <v>7157.6477745910006</v>
      </c>
      <c r="H23" s="32">
        <v>8563.7801663509999</v>
      </c>
      <c r="I23" s="32">
        <v>10215.320105061001</v>
      </c>
      <c r="J23" s="32">
        <v>12038.926224381001</v>
      </c>
      <c r="K23" s="32">
        <v>13759.558819901002</v>
      </c>
      <c r="L23" s="32">
        <v>15522.540628001003</v>
      </c>
      <c r="M23" s="32">
        <v>17329.681681371003</v>
      </c>
      <c r="N23" s="32">
        <v>19219.624906321005</v>
      </c>
    </row>
    <row r="24" spans="2:14">
      <c r="B24" s="17" t="s">
        <v>45</v>
      </c>
      <c r="C24" s="109">
        <v>1315.2310558199999</v>
      </c>
      <c r="D24" s="109">
        <v>2484.90483116</v>
      </c>
      <c r="E24" s="109">
        <v>3639.6851190899997</v>
      </c>
      <c r="F24" s="109">
        <v>4958.8152458499999</v>
      </c>
      <c r="G24" s="109">
        <v>6141.7845237800002</v>
      </c>
      <c r="H24" s="109">
        <v>7373.3614121999999</v>
      </c>
      <c r="I24" s="109">
        <v>8607.6684466900006</v>
      </c>
      <c r="J24" s="109">
        <v>9875.6365795400015</v>
      </c>
      <c r="K24" s="110">
        <v>11075.438703460002</v>
      </c>
      <c r="L24" s="110">
        <v>12314.745167170002</v>
      </c>
      <c r="M24" s="110">
        <v>13555.562569150003</v>
      </c>
      <c r="N24" s="109">
        <v>14919.071309930003</v>
      </c>
    </row>
    <row r="25" spans="2:14">
      <c r="B25" s="17" t="s">
        <v>43</v>
      </c>
      <c r="C25" s="109">
        <v>334.8394474600002</v>
      </c>
      <c r="D25" s="109">
        <v>501.09914573100025</v>
      </c>
      <c r="E25" s="109">
        <v>728.0159084510002</v>
      </c>
      <c r="F25" s="109">
        <v>875.84783992100029</v>
      </c>
      <c r="G25" s="109">
        <v>1015.8632508110003</v>
      </c>
      <c r="H25" s="109">
        <v>1190.4187541510003</v>
      </c>
      <c r="I25" s="109">
        <v>1607.6516583710002</v>
      </c>
      <c r="J25" s="109">
        <v>2163.2896448410002</v>
      </c>
      <c r="K25" s="110">
        <v>2684.1201164410004</v>
      </c>
      <c r="L25" s="110">
        <v>3207.7954608310006</v>
      </c>
      <c r="M25" s="110">
        <v>3774.1191122210003</v>
      </c>
      <c r="N25" s="109">
        <v>4300.5535963910006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338.55177888999998</v>
      </c>
      <c r="D27" s="32">
        <v>672.59703379999996</v>
      </c>
      <c r="E27" s="32">
        <v>1099.03448893</v>
      </c>
      <c r="F27" s="32">
        <v>1468.49004246</v>
      </c>
      <c r="G27" s="32">
        <v>1871.00595808</v>
      </c>
      <c r="H27" s="32">
        <v>2329.9230632899998</v>
      </c>
      <c r="I27" s="32">
        <v>2788.5416783299997</v>
      </c>
      <c r="J27" s="32">
        <v>3248.5707940299999</v>
      </c>
      <c r="K27" s="32">
        <v>3723.3454582199997</v>
      </c>
      <c r="L27" s="32">
        <v>4206.3700693399996</v>
      </c>
      <c r="M27" s="32">
        <v>4758.7700693399993</v>
      </c>
      <c r="N27" s="32">
        <v>5287.8052370799996</v>
      </c>
    </row>
    <row r="28" spans="2:14">
      <c r="B28" s="16" t="s">
        <v>47</v>
      </c>
      <c r="C28" s="109">
        <v>338.55177888999998</v>
      </c>
      <c r="D28" s="109">
        <v>672.59703379999996</v>
      </c>
      <c r="E28" s="109">
        <v>1099.03448893</v>
      </c>
      <c r="F28" s="109">
        <v>1468.49004246</v>
      </c>
      <c r="G28" s="109">
        <v>1871.00595808</v>
      </c>
      <c r="H28" s="109">
        <v>2329.9230632899998</v>
      </c>
      <c r="I28" s="109">
        <v>2788.5416783299997</v>
      </c>
      <c r="J28" s="109">
        <v>3248.5707940299999</v>
      </c>
      <c r="K28" s="110">
        <v>3723.3454582199997</v>
      </c>
      <c r="L28" s="110">
        <v>4206.3700693399996</v>
      </c>
      <c r="M28" s="110">
        <v>4758.7700693399993</v>
      </c>
      <c r="N28" s="109">
        <v>5287.8052370799996</v>
      </c>
    </row>
    <row r="29" spans="2:14">
      <c r="B29" s="16" t="s">
        <v>48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1.5769704</v>
      </c>
      <c r="D31" s="111">
        <v>1.73838629</v>
      </c>
      <c r="E31" s="111">
        <v>2.70977647</v>
      </c>
      <c r="F31" s="111">
        <v>2.9950002200000001</v>
      </c>
      <c r="G31" s="111">
        <v>3.8660947600000002</v>
      </c>
      <c r="H31" s="111">
        <v>4.5251437900000004</v>
      </c>
      <c r="I31" s="111">
        <v>4.6100983200000005</v>
      </c>
      <c r="J31" s="111">
        <v>6.8016953000000004</v>
      </c>
      <c r="K31" s="104">
        <v>7.5757269400000009</v>
      </c>
      <c r="L31" s="104">
        <v>9.0168125200000002</v>
      </c>
      <c r="M31" s="104">
        <v>9.5168125200000002</v>
      </c>
      <c r="N31" s="111">
        <v>10.88733963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4">
      <c r="B33" s="13" t="s">
        <v>53</v>
      </c>
      <c r="C33" s="111">
        <v>254.97046984999997</v>
      </c>
      <c r="D33" s="111">
        <v>498.22358679000001</v>
      </c>
      <c r="E33" s="111">
        <v>746.42553045</v>
      </c>
      <c r="F33" s="111">
        <v>1009.1389851399999</v>
      </c>
      <c r="G33" s="111">
        <v>1241.2764602099999</v>
      </c>
      <c r="H33" s="111">
        <v>1512.1469660899998</v>
      </c>
      <c r="I33" s="111">
        <v>1786.0359474599998</v>
      </c>
      <c r="J33" s="111">
        <v>2035.7347560799997</v>
      </c>
      <c r="K33" s="104">
        <v>2304.4265171099996</v>
      </c>
      <c r="L33" s="104">
        <v>2581.0684704099995</v>
      </c>
      <c r="M33" s="104">
        <v>2873.5904594999993</v>
      </c>
      <c r="N33" s="111">
        <v>3203.3373382399996</v>
      </c>
    </row>
    <row r="34" spans="2:14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4">
      <c r="B35" s="13" t="s">
        <v>50</v>
      </c>
      <c r="C35" s="32">
        <v>878.08246742000006</v>
      </c>
      <c r="D35" s="32">
        <v>1202.0908798999999</v>
      </c>
      <c r="E35" s="32">
        <v>2846.3540706000003</v>
      </c>
      <c r="F35" s="32">
        <v>3160.9850642800002</v>
      </c>
      <c r="G35" s="32">
        <v>3508.7611467400002</v>
      </c>
      <c r="H35" s="32">
        <v>4370.0911095400006</v>
      </c>
      <c r="I35" s="32">
        <v>5228.2530451300008</v>
      </c>
      <c r="J35" s="32">
        <v>5614.1930464600009</v>
      </c>
      <c r="K35" s="32">
        <v>6206.1577927100006</v>
      </c>
      <c r="L35" s="32">
        <v>6711.1190467000006</v>
      </c>
      <c r="M35" s="32">
        <v>7331.1653242099992</v>
      </c>
      <c r="N35" s="32">
        <v>8180.6662563600003</v>
      </c>
    </row>
    <row r="36" spans="2:14" ht="8.2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4">
      <c r="B37" s="18" t="s">
        <v>51</v>
      </c>
      <c r="C37" s="32">
        <v>0</v>
      </c>
      <c r="D37" s="32">
        <v>6</v>
      </c>
      <c r="E37" s="32">
        <v>12</v>
      </c>
      <c r="F37" s="32">
        <v>18</v>
      </c>
      <c r="G37" s="32">
        <v>24</v>
      </c>
      <c r="H37" s="32">
        <v>84.65</v>
      </c>
      <c r="I37" s="32">
        <v>110.58649</v>
      </c>
      <c r="J37" s="32">
        <v>116.58649</v>
      </c>
      <c r="K37" s="32">
        <v>165.822149</v>
      </c>
      <c r="L37" s="32">
        <v>224.072149</v>
      </c>
      <c r="M37" s="32">
        <v>414.20487285000002</v>
      </c>
      <c r="N37" s="32">
        <v>414.70259385000003</v>
      </c>
    </row>
    <row r="38" spans="2:14">
      <c r="B38" s="18" t="s">
        <v>52</v>
      </c>
      <c r="C38" s="32">
        <v>878.08246742000006</v>
      </c>
      <c r="D38" s="32">
        <v>1196.0908798999999</v>
      </c>
      <c r="E38" s="32">
        <v>2834.3540706000003</v>
      </c>
      <c r="F38" s="32">
        <v>3142.9850642800002</v>
      </c>
      <c r="G38" s="32">
        <v>3484.7611467400002</v>
      </c>
      <c r="H38" s="32">
        <v>4285.441109540001</v>
      </c>
      <c r="I38" s="32">
        <v>5117.6665551300011</v>
      </c>
      <c r="J38" s="32">
        <v>5497.6065564600012</v>
      </c>
      <c r="K38" s="32">
        <v>6040.335643710001</v>
      </c>
      <c r="L38" s="32">
        <v>6487.046897700001</v>
      </c>
      <c r="M38" s="32">
        <v>6916.9604513599988</v>
      </c>
      <c r="N38" s="32">
        <v>7765.9636625100002</v>
      </c>
    </row>
    <row r="39" spans="2:14" hidden="1">
      <c r="B39" s="12" t="s">
        <v>113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4" hidden="1">
      <c r="B40" s="11" t="s">
        <v>4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14" hidden="1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14">
      <c r="B42" s="15" t="s">
        <v>114</v>
      </c>
      <c r="C42" s="31">
        <v>527.31218750000005</v>
      </c>
      <c r="D42" s="31">
        <v>527.31218750000005</v>
      </c>
      <c r="E42" s="31">
        <v>527.31218750000005</v>
      </c>
      <c r="F42" s="31">
        <v>527.31218750000005</v>
      </c>
      <c r="G42" s="31">
        <v>527.31218750000005</v>
      </c>
      <c r="H42" s="31">
        <v>931.00437499999998</v>
      </c>
      <c r="I42" s="31">
        <v>1450.8856249999999</v>
      </c>
      <c r="J42" s="31">
        <v>1450.8856249999999</v>
      </c>
      <c r="K42" s="31">
        <v>1450.8856249999999</v>
      </c>
      <c r="L42" s="31">
        <v>1450.8856249999999</v>
      </c>
      <c r="M42" s="31">
        <v>1450.8856249999999</v>
      </c>
      <c r="N42" s="31"/>
    </row>
    <row r="43" spans="2:14">
      <c r="B43" s="1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14">
      <c r="B44" s="48" t="s">
        <v>115</v>
      </c>
      <c r="C44" s="111">
        <v>32.680633905296972</v>
      </c>
      <c r="D44" s="111">
        <v>65.400000000000006</v>
      </c>
      <c r="E44" s="111">
        <v>98.041901715890916</v>
      </c>
      <c r="F44" s="111">
        <v>130.72253562118789</v>
      </c>
      <c r="G44" s="111">
        <v>163.40316952648487</v>
      </c>
      <c r="H44" s="111">
        <v>196.08380343178183</v>
      </c>
      <c r="I44" s="111">
        <v>228.82253562118791</v>
      </c>
      <c r="J44" s="111">
        <v>261.50316952648484</v>
      </c>
      <c r="K44" s="104">
        <v>294.18380343178183</v>
      </c>
      <c r="L44" s="104">
        <v>294.12570514767276</v>
      </c>
      <c r="M44" s="104">
        <v>327</v>
      </c>
      <c r="N44" s="32">
        <v>392.16760686356366</v>
      </c>
    </row>
    <row r="45" spans="2:14">
      <c r="B45" s="48" t="s">
        <v>5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04">
        <v>0</v>
      </c>
      <c r="L45" s="104">
        <v>0</v>
      </c>
      <c r="M45" s="104">
        <v>0</v>
      </c>
      <c r="N45" s="32">
        <v>0</v>
      </c>
    </row>
    <row r="46" spans="2:14">
      <c r="B46" s="48" t="s">
        <v>6</v>
      </c>
      <c r="C46" s="111">
        <v>125.28412368999999</v>
      </c>
      <c r="D46" s="111">
        <v>234.02747997999998</v>
      </c>
      <c r="E46" s="111">
        <v>538.29172198000015</v>
      </c>
      <c r="F46" s="111">
        <v>682.95259383000007</v>
      </c>
      <c r="G46" s="111">
        <v>857.02042262000009</v>
      </c>
      <c r="H46" s="111">
        <v>1135.08303821</v>
      </c>
      <c r="I46" s="111">
        <v>1303.1151915999999</v>
      </c>
      <c r="J46" s="111">
        <v>1461.4321653099998</v>
      </c>
      <c r="K46" s="104">
        <v>1608.5800970900004</v>
      </c>
      <c r="L46" s="104">
        <v>1757.6789727800001</v>
      </c>
      <c r="M46" s="104">
        <v>1997.6234083899999</v>
      </c>
      <c r="N46" s="32">
        <v>2360.2090468600004</v>
      </c>
    </row>
    <row r="47" spans="2:14" ht="13.8" thickBot="1">
      <c r="B47" s="49" t="s">
        <v>7</v>
      </c>
      <c r="C47" s="112">
        <v>0.24105199999999999</v>
      </c>
      <c r="D47" s="111">
        <v>85.898427679999998</v>
      </c>
      <c r="E47" s="111">
        <v>145.29976253999999</v>
      </c>
      <c r="F47" s="111">
        <v>197.64749087000001</v>
      </c>
      <c r="G47" s="111">
        <v>259.28304379999997</v>
      </c>
      <c r="H47" s="111">
        <v>309.06095802999999</v>
      </c>
      <c r="I47" s="111">
        <v>437.43860317999997</v>
      </c>
      <c r="J47" s="111">
        <v>451.81391783999999</v>
      </c>
      <c r="K47" s="104">
        <v>597.49771680000003</v>
      </c>
      <c r="L47" s="104">
        <v>663.03913927999997</v>
      </c>
      <c r="M47" s="104">
        <v>738.66735955000001</v>
      </c>
      <c r="N47" s="100">
        <v>1380.84728864</v>
      </c>
    </row>
    <row r="48" spans="2:14" ht="1.5" customHeight="1" thickBo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</row>
    <row r="49" spans="2:14">
      <c r="B49" s="270" t="s">
        <v>103</v>
      </c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7"/>
    </row>
    <row r="50" spans="2:14" ht="15.75" customHeight="1">
      <c r="B50" s="129" t="s">
        <v>112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</row>
    <row r="51" spans="2:14" ht="12.75" customHeight="1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</row>
    <row r="52" spans="2:14">
      <c r="B52" s="125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7"/>
      <c r="G53" s="7"/>
      <c r="H53" s="7"/>
      <c r="I53" s="6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14:14" s="7" customFormat="1">
      <c r="N65" s="6"/>
    </row>
    <row r="66" spans="14:14" s="7" customFormat="1">
      <c r="N66" s="6"/>
    </row>
    <row r="67" spans="14:14" s="7" customFormat="1">
      <c r="N67" s="6"/>
    </row>
    <row r="68" spans="14:14" s="7" customFormat="1">
      <c r="N68" s="6"/>
    </row>
    <row r="69" spans="14:14" s="7" customFormat="1">
      <c r="N69" s="6"/>
    </row>
    <row r="70" spans="14:14" s="7" customFormat="1">
      <c r="N70" s="6"/>
    </row>
    <row r="71" spans="14:14" s="7" customFormat="1">
      <c r="N71" s="6"/>
    </row>
    <row r="72" spans="14:14" s="7" customFormat="1">
      <c r="N72" s="6"/>
    </row>
    <row r="73" spans="14:14" s="7" customFormat="1">
      <c r="N73" s="6"/>
    </row>
    <row r="74" spans="14:14" s="7" customFormat="1">
      <c r="N74" s="6"/>
    </row>
    <row r="75" spans="14:14" s="7" customFormat="1">
      <c r="N75" s="6"/>
    </row>
    <row r="76" spans="14:14" s="7" customFormat="1">
      <c r="N76" s="6"/>
    </row>
    <row r="77" spans="14:14" s="7" customFormat="1">
      <c r="N77" s="6"/>
    </row>
    <row r="78" spans="14:14" s="7" customFormat="1">
      <c r="N78" s="6"/>
    </row>
    <row r="79" spans="14:14" s="7" customFormat="1">
      <c r="N79" s="6"/>
    </row>
    <row r="80" spans="14:14" s="7" customFormat="1">
      <c r="N80" s="6"/>
    </row>
    <row r="81" spans="14:14" s="7" customFormat="1">
      <c r="N81" s="6"/>
    </row>
    <row r="82" spans="14:14" s="7" customFormat="1">
      <c r="N82" s="6"/>
    </row>
    <row r="83" spans="14:14" s="7" customFormat="1">
      <c r="N83" s="6"/>
    </row>
    <row r="84" spans="14:14" s="7" customFormat="1">
      <c r="N84" s="6"/>
    </row>
    <row r="85" spans="14:14" s="7" customFormat="1">
      <c r="N85" s="6"/>
    </row>
    <row r="86" spans="14:14" s="7" customFormat="1">
      <c r="N86" s="6"/>
    </row>
    <row r="87" spans="14:14" s="7" customFormat="1">
      <c r="N87" s="6"/>
    </row>
    <row r="88" spans="14:14" s="7" customFormat="1">
      <c r="N88" s="6"/>
    </row>
    <row r="89" spans="14:14" s="7" customFormat="1">
      <c r="N89" s="6"/>
    </row>
    <row r="90" spans="14:14" s="7" customFormat="1">
      <c r="N90" s="6"/>
    </row>
    <row r="91" spans="14:14" s="7" customFormat="1">
      <c r="N91" s="6"/>
    </row>
    <row r="92" spans="14:14" s="7" customFormat="1">
      <c r="N92" s="6"/>
    </row>
    <row r="93" spans="14:14" s="7" customFormat="1">
      <c r="N93" s="6"/>
    </row>
    <row r="94" spans="14:14" s="7" customFormat="1">
      <c r="N94" s="6"/>
    </row>
    <row r="95" spans="14:14" s="7" customFormat="1">
      <c r="N95" s="6"/>
    </row>
    <row r="96" spans="14:14" s="7" customFormat="1">
      <c r="N96" s="6"/>
    </row>
    <row r="97" spans="14:14" s="7" customFormat="1">
      <c r="N97" s="6"/>
    </row>
    <row r="98" spans="14:14" s="7" customFormat="1">
      <c r="N98" s="6"/>
    </row>
    <row r="99" spans="14:14" s="7" customFormat="1">
      <c r="N99" s="6"/>
    </row>
    <row r="100" spans="14:14" s="7" customFormat="1">
      <c r="N100" s="6"/>
    </row>
    <row r="101" spans="14:14" s="7" customFormat="1">
      <c r="N101" s="6"/>
    </row>
    <row r="102" spans="14:14" s="7" customFormat="1">
      <c r="N102" s="6"/>
    </row>
    <row r="103" spans="14:14" s="7" customFormat="1">
      <c r="N103" s="6"/>
    </row>
    <row r="104" spans="14:14" s="7" customFormat="1">
      <c r="N104" s="6"/>
    </row>
    <row r="105" spans="14:14" s="7" customFormat="1">
      <c r="N105" s="6"/>
    </row>
    <row r="106" spans="14:14" s="7" customFormat="1">
      <c r="N106" s="6"/>
    </row>
    <row r="107" spans="14:14" s="7" customFormat="1">
      <c r="N107" s="6"/>
    </row>
    <row r="108" spans="14:14" s="7" customFormat="1">
      <c r="N108" s="6"/>
    </row>
    <row r="109" spans="14:14" s="7" customFormat="1">
      <c r="N109" s="6"/>
    </row>
    <row r="110" spans="14:14" s="7" customFormat="1">
      <c r="N110" s="6"/>
    </row>
    <row r="111" spans="14:14" s="7" customFormat="1">
      <c r="N111" s="6"/>
    </row>
    <row r="112" spans="14:14" s="7" customFormat="1">
      <c r="N112" s="6"/>
    </row>
    <row r="113" spans="14:14" s="7" customFormat="1">
      <c r="N113" s="6"/>
    </row>
    <row r="114" spans="14:14" s="7" customFormat="1">
      <c r="N114" s="6"/>
    </row>
    <row r="115" spans="14:14" s="7" customFormat="1">
      <c r="N115" s="6"/>
    </row>
    <row r="116" spans="14:14" s="7" customFormat="1">
      <c r="N116" s="6"/>
    </row>
    <row r="117" spans="14:14" s="7" customFormat="1">
      <c r="N117" s="6"/>
    </row>
    <row r="118" spans="14:14" s="7" customFormat="1">
      <c r="N118" s="6"/>
    </row>
    <row r="119" spans="14:14" s="7" customFormat="1">
      <c r="N119" s="6"/>
    </row>
    <row r="120" spans="14:14" s="7" customFormat="1">
      <c r="N120" s="6"/>
    </row>
    <row r="121" spans="14:14" s="7" customFormat="1">
      <c r="N121" s="6"/>
    </row>
    <row r="122" spans="14:14" s="7" customFormat="1">
      <c r="N122" s="6"/>
    </row>
    <row r="123" spans="14:14" s="7" customFormat="1">
      <c r="N123" s="6"/>
    </row>
    <row r="124" spans="14:14" s="7" customFormat="1">
      <c r="N124" s="6"/>
    </row>
    <row r="125" spans="14:14" s="7" customFormat="1">
      <c r="N125" s="6"/>
    </row>
    <row r="126" spans="14:14" s="7" customFormat="1">
      <c r="N126" s="6"/>
    </row>
    <row r="127" spans="14:14" s="7" customFormat="1">
      <c r="N127" s="6"/>
    </row>
    <row r="128" spans="14:14" s="7" customFormat="1">
      <c r="N128" s="6"/>
    </row>
    <row r="129" spans="14:14" s="7" customFormat="1">
      <c r="N129" s="6"/>
    </row>
    <row r="130" spans="14:14" s="7" customFormat="1">
      <c r="N130" s="6"/>
    </row>
    <row r="131" spans="14:14" s="7" customFormat="1">
      <c r="N131" s="6"/>
    </row>
    <row r="132" spans="14:14" s="7" customFormat="1">
      <c r="N132" s="6"/>
    </row>
    <row r="133" spans="14:14" s="7" customFormat="1">
      <c r="N133" s="6"/>
    </row>
    <row r="134" spans="14:14" s="7" customFormat="1">
      <c r="N134" s="6"/>
    </row>
    <row r="135" spans="14:14" s="7" customFormat="1">
      <c r="N135" s="6"/>
    </row>
    <row r="136" spans="14:14" s="7" customFormat="1">
      <c r="N136" s="6"/>
    </row>
    <row r="137" spans="14:14" s="7" customFormat="1">
      <c r="N137" s="6"/>
    </row>
    <row r="138" spans="14:14" s="7" customFormat="1">
      <c r="N138" s="6"/>
    </row>
    <row r="139" spans="14:14" s="7" customFormat="1">
      <c r="N139" s="6"/>
    </row>
    <row r="140" spans="14:14" s="7" customFormat="1">
      <c r="N140" s="6"/>
    </row>
    <row r="141" spans="14:14" s="7" customFormat="1">
      <c r="N141" s="6"/>
    </row>
    <row r="142" spans="14:14" s="7" customFormat="1">
      <c r="N142" s="6"/>
    </row>
    <row r="143" spans="14:14" s="7" customFormat="1">
      <c r="N143" s="6"/>
    </row>
    <row r="144" spans="14:14" s="7" customFormat="1">
      <c r="N144" s="6"/>
    </row>
    <row r="145" spans="14:14" s="7" customFormat="1">
      <c r="N145" s="6"/>
    </row>
    <row r="146" spans="14:14" s="7" customFormat="1">
      <c r="N146" s="6"/>
    </row>
    <row r="147" spans="14:14" s="7" customFormat="1">
      <c r="N147" s="6"/>
    </row>
    <row r="148" spans="14:14" s="7" customFormat="1">
      <c r="N148" s="6"/>
    </row>
    <row r="149" spans="14:14" s="7" customFormat="1">
      <c r="N149" s="6"/>
    </row>
    <row r="150" spans="14:14" s="7" customFormat="1">
      <c r="N150" s="6"/>
    </row>
    <row r="151" spans="14:14" s="7" customFormat="1">
      <c r="N151" s="6"/>
    </row>
    <row r="152" spans="14:14" s="7" customFormat="1">
      <c r="N152" s="6"/>
    </row>
    <row r="153" spans="14:14" s="7" customFormat="1">
      <c r="N153" s="6"/>
    </row>
    <row r="154" spans="14:14" s="7" customFormat="1">
      <c r="N154" s="6"/>
    </row>
    <row r="155" spans="14:14" s="7" customFormat="1">
      <c r="N155" s="6"/>
    </row>
    <row r="156" spans="14:14" s="7" customFormat="1">
      <c r="N156" s="6"/>
    </row>
    <row r="157" spans="14:14" s="7" customFormat="1">
      <c r="N157" s="6"/>
    </row>
    <row r="158" spans="14:14" s="7" customFormat="1">
      <c r="N158" s="6"/>
    </row>
    <row r="159" spans="14:14" s="7" customFormat="1">
      <c r="N159" s="6"/>
    </row>
    <row r="160" spans="14:14" s="7" customFormat="1">
      <c r="N160" s="6"/>
    </row>
    <row r="161" spans="14:14" s="7" customFormat="1">
      <c r="N161" s="6"/>
    </row>
    <row r="162" spans="14:14" s="7" customFormat="1">
      <c r="N162" s="6"/>
    </row>
    <row r="163" spans="14:14" s="7" customFormat="1">
      <c r="N163" s="6"/>
    </row>
    <row r="164" spans="14:14" s="7" customFormat="1">
      <c r="N164" s="6"/>
    </row>
    <row r="165" spans="14:14" s="7" customFormat="1">
      <c r="N165" s="6"/>
    </row>
    <row r="166" spans="14:14" s="7" customFormat="1">
      <c r="N166" s="6"/>
    </row>
    <row r="167" spans="14:14" s="7" customFormat="1">
      <c r="N167" s="6"/>
    </row>
    <row r="168" spans="14:14" s="7" customFormat="1">
      <c r="N168" s="6"/>
    </row>
    <row r="169" spans="14:14" s="7" customFormat="1">
      <c r="N169" s="6"/>
    </row>
  </sheetData>
  <mergeCells count="4">
    <mergeCell ref="B2:M2"/>
    <mergeCell ref="B3:M3"/>
    <mergeCell ref="B4:M4"/>
    <mergeCell ref="B49:M49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F82D-BED3-4B23-9BEA-9AC55468F8C0}">
  <sheetPr codeName="Sheet5">
    <tabColor theme="4" tint="-0.249977111117893"/>
    <pageSetUpPr fitToPage="1"/>
  </sheetPr>
  <dimension ref="A1:HN70"/>
  <sheetViews>
    <sheetView showGridLines="0" zoomScaleNormal="100" workbookViewId="0">
      <selection activeCell="B3" sqref="B3:N3"/>
    </sheetView>
  </sheetViews>
  <sheetFormatPr baseColWidth="10" defaultColWidth="11.44140625" defaultRowHeight="13.2"/>
  <cols>
    <col min="1" max="1" width="6" style="5" customWidth="1"/>
    <col min="2" max="2" width="46.109375" style="5" customWidth="1"/>
    <col min="3" max="4" width="12.5546875" style="5" customWidth="1"/>
    <col min="5" max="5" width="13" style="5" customWidth="1"/>
    <col min="6" max="6" width="13.6640625" style="5" customWidth="1"/>
    <col min="7" max="7" width="13.109375" style="5" customWidth="1"/>
    <col min="8" max="8" width="12.88671875" style="5" customWidth="1"/>
    <col min="9" max="9" width="14.44140625" style="5" customWidth="1"/>
    <col min="10" max="10" width="14.33203125" style="5" customWidth="1"/>
    <col min="11" max="11" width="14.5546875" style="5" customWidth="1"/>
    <col min="12" max="12" width="14.109375" style="5" customWidth="1"/>
    <col min="13" max="13" width="13.5546875" style="5" customWidth="1"/>
    <col min="14" max="14" width="14.44140625" style="25" customWidth="1"/>
    <col min="15" max="16" width="14.6640625" style="5" customWidth="1"/>
    <col min="17" max="17" width="19.88671875" style="5" customWidth="1"/>
    <col min="18" max="18" width="19.33203125" style="5" customWidth="1"/>
    <col min="19" max="20" width="11.44140625" style="5" customWidth="1"/>
    <col min="21" max="16384" width="11.44140625" style="5"/>
  </cols>
  <sheetData>
    <row r="1" spans="1:221" ht="15.6" thickBot="1">
      <c r="B1" s="1"/>
    </row>
    <row r="2" spans="1:221" ht="17.25" customHeight="1">
      <c r="B2" s="274" t="s">
        <v>31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83"/>
      <c r="O2" s="6"/>
      <c r="P2" s="273"/>
      <c r="Q2" s="273"/>
      <c r="R2" s="273"/>
      <c r="S2" s="273"/>
      <c r="T2" s="273"/>
    </row>
    <row r="3" spans="1:221" ht="15" customHeight="1">
      <c r="B3" s="276">
        <v>2020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  <c r="O3" s="6"/>
      <c r="P3" s="273"/>
      <c r="Q3" s="273"/>
      <c r="R3" s="273"/>
      <c r="S3" s="273"/>
      <c r="T3" s="273"/>
    </row>
    <row r="4" spans="1:221" ht="18" customHeight="1" thickBot="1">
      <c r="B4" s="277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85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9585.5693288643051</v>
      </c>
      <c r="D7" s="30">
        <v>17045.253383104413</v>
      </c>
      <c r="E7" s="30">
        <v>25184.623746104036</v>
      </c>
      <c r="F7" s="30">
        <v>34674.580101318134</v>
      </c>
      <c r="G7" s="30">
        <v>39489.816807016745</v>
      </c>
      <c r="H7" s="30">
        <v>46083.913879021056</v>
      </c>
      <c r="I7" s="30">
        <v>52615.558080365365</v>
      </c>
      <c r="J7" s="30">
        <v>59548.853207234155</v>
      </c>
      <c r="K7" s="30">
        <v>69131.013249764161</v>
      </c>
      <c r="L7" s="30">
        <v>76905.869895257216</v>
      </c>
      <c r="M7" s="30">
        <v>86953.908850486856</v>
      </c>
      <c r="N7" s="30">
        <v>97241.463523647821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6" t="s">
        <v>56</v>
      </c>
      <c r="C8" s="31">
        <v>9336.5208783699982</v>
      </c>
      <c r="D8" s="31">
        <v>16547.350416689998</v>
      </c>
      <c r="E8" s="31">
        <v>23429.623889600003</v>
      </c>
      <c r="F8" s="31">
        <v>32644.54449393</v>
      </c>
      <c r="G8" s="31">
        <v>37177.895038059993</v>
      </c>
      <c r="H8" s="31">
        <v>43345.541359669995</v>
      </c>
      <c r="I8" s="31">
        <v>49605.071750709998</v>
      </c>
      <c r="J8" s="31">
        <v>56241.360931969997</v>
      </c>
      <c r="K8" s="31">
        <v>65662.693881669999</v>
      </c>
      <c r="L8" s="31">
        <v>73124.763185310003</v>
      </c>
      <c r="M8" s="31">
        <v>82933.930876070022</v>
      </c>
      <c r="N8" s="31">
        <v>91917.270080990013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7" t="s">
        <v>104</v>
      </c>
      <c r="C9" s="31">
        <v>8331.5388834199985</v>
      </c>
      <c r="D9" s="31">
        <v>15203.081926929999</v>
      </c>
      <c r="E9" s="31">
        <v>21686.385392740001</v>
      </c>
      <c r="F9" s="31">
        <v>30478.308561670001</v>
      </c>
      <c r="G9" s="31">
        <v>34778.313030729994</v>
      </c>
      <c r="H9" s="31">
        <v>40682.761194309998</v>
      </c>
      <c r="I9" s="31">
        <v>46184.901037099997</v>
      </c>
      <c r="J9" s="31">
        <v>52584.424343029998</v>
      </c>
      <c r="K9" s="31">
        <v>61625.912234340001</v>
      </c>
      <c r="L9" s="31">
        <v>68681.906814510003</v>
      </c>
      <c r="M9" s="31">
        <v>78216.644245780015</v>
      </c>
      <c r="N9" s="31">
        <v>86485.866001950009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113" t="s">
        <v>105</v>
      </c>
      <c r="C10" s="31">
        <v>243.55774687999997</v>
      </c>
      <c r="D10" s="31">
        <v>480.20179822999995</v>
      </c>
      <c r="E10" s="31">
        <v>706.93943404999993</v>
      </c>
      <c r="F10" s="31">
        <v>857.40701238999998</v>
      </c>
      <c r="G10" s="31">
        <v>1015.3578086</v>
      </c>
      <c r="H10" s="31">
        <v>1184.3849419799999</v>
      </c>
      <c r="I10" s="31">
        <v>1363.7539966499999</v>
      </c>
      <c r="J10" s="31">
        <v>1550.9327541199998</v>
      </c>
      <c r="K10" s="31">
        <v>1751.3392549799999</v>
      </c>
      <c r="L10" s="31">
        <v>1980.8753454199998</v>
      </c>
      <c r="M10" s="31">
        <v>2178.5430616699996</v>
      </c>
      <c r="N10" s="31">
        <v>2416.1186179999995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7" t="s">
        <v>106</v>
      </c>
      <c r="C11" s="31">
        <v>1004.9819949500001</v>
      </c>
      <c r="D11" s="31">
        <v>1344.2684897600002</v>
      </c>
      <c r="E11" s="31">
        <v>1743.2384968600002</v>
      </c>
      <c r="F11" s="31">
        <v>2166.23593226</v>
      </c>
      <c r="G11" s="31">
        <v>2399.5820073300001</v>
      </c>
      <c r="H11" s="31">
        <v>2662.78016536</v>
      </c>
      <c r="I11" s="31">
        <v>3420.1707136099999</v>
      </c>
      <c r="J11" s="31">
        <v>3656.9365889400001</v>
      </c>
      <c r="K11" s="31">
        <v>4036.7816473299999</v>
      </c>
      <c r="L11" s="31">
        <v>4442.8563708000001</v>
      </c>
      <c r="M11" s="31">
        <v>4717.2866302900002</v>
      </c>
      <c r="N11" s="31">
        <v>5431.4040790400004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113" t="s">
        <v>107</v>
      </c>
      <c r="C12" s="31">
        <v>539.29093750000004</v>
      </c>
      <c r="D12" s="31">
        <v>539.29093750000004</v>
      </c>
      <c r="E12" s="31">
        <v>539.29093750000004</v>
      </c>
      <c r="F12" s="31">
        <v>539.29093750000004</v>
      </c>
      <c r="G12" s="31">
        <v>539.29093750000004</v>
      </c>
      <c r="H12" s="31">
        <v>539.29093750000004</v>
      </c>
      <c r="I12" s="31">
        <v>1079.0149999999999</v>
      </c>
      <c r="J12" s="31">
        <v>1079.0149999999999</v>
      </c>
      <c r="K12" s="31">
        <v>1079.0149999999999</v>
      </c>
      <c r="L12" s="31">
        <v>1079.0149999999999</v>
      </c>
      <c r="M12" s="31">
        <v>1079.0149999999999</v>
      </c>
      <c r="N12" s="31">
        <v>1496.0149999999999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46" t="s">
        <v>108</v>
      </c>
      <c r="C13" s="31">
        <v>42.106883554307366</v>
      </c>
      <c r="D13" s="31">
        <v>140.04894949441649</v>
      </c>
      <c r="E13" s="31">
        <v>189.81937525403362</v>
      </c>
      <c r="F13" s="31">
        <v>233.01676235813872</v>
      </c>
      <c r="G13" s="31">
        <v>300.16787875675999</v>
      </c>
      <c r="H13" s="31">
        <v>385.5182256710649</v>
      </c>
      <c r="I13" s="31">
        <v>444.3340765853701</v>
      </c>
      <c r="J13" s="31">
        <v>511.87589414415982</v>
      </c>
      <c r="K13" s="31">
        <v>511.87589414415982</v>
      </c>
      <c r="L13" s="31">
        <v>664.58309570720337</v>
      </c>
      <c r="M13" s="31">
        <v>690.3263557768247</v>
      </c>
      <c r="N13" s="31">
        <v>769.23641051780396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59</v>
      </c>
      <c r="C14" s="31">
        <v>0</v>
      </c>
      <c r="D14" s="31">
        <v>0</v>
      </c>
      <c r="E14" s="31">
        <v>950.00002277999999</v>
      </c>
      <c r="F14" s="31">
        <v>950.00002277999999</v>
      </c>
      <c r="G14" s="31">
        <v>950.00002277999999</v>
      </c>
      <c r="H14" s="31">
        <v>950.00002277999999</v>
      </c>
      <c r="I14" s="31">
        <v>950.00002277999999</v>
      </c>
      <c r="J14" s="31">
        <v>950.00002277999999</v>
      </c>
      <c r="K14" s="31">
        <v>950.00002277999999</v>
      </c>
      <c r="L14" s="31">
        <v>950.00002277999999</v>
      </c>
      <c r="M14" s="31">
        <v>950.00002277999999</v>
      </c>
      <c r="N14" s="31">
        <v>950.00002277999999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6" t="s">
        <v>58</v>
      </c>
      <c r="C15" s="31">
        <v>206.94156693999997</v>
      </c>
      <c r="D15" s="31">
        <v>357.85401691999994</v>
      </c>
      <c r="E15" s="31">
        <v>615.18045846999996</v>
      </c>
      <c r="F15" s="31">
        <v>847.01882225000008</v>
      </c>
      <c r="G15" s="31">
        <v>1061.75386742</v>
      </c>
      <c r="H15" s="31">
        <v>1402.8542709000001</v>
      </c>
      <c r="I15" s="31">
        <v>1616.1522302899998</v>
      </c>
      <c r="J15" s="31">
        <v>1845.61635834</v>
      </c>
      <c r="K15" s="31">
        <v>2006.4434511700001</v>
      </c>
      <c r="L15" s="31">
        <v>2166.5235914599998</v>
      </c>
      <c r="M15" s="31">
        <v>2379.6515958600003</v>
      </c>
      <c r="N15" s="31">
        <v>3604.9570093599996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32" t="s">
        <v>32</v>
      </c>
      <c r="C17" s="32">
        <v>5298.8479259289297</v>
      </c>
      <c r="D17" s="32">
        <v>13124.165263282466</v>
      </c>
      <c r="E17" s="32">
        <v>22103.368516996081</v>
      </c>
      <c r="F17" s="32">
        <v>29979.348715946115</v>
      </c>
      <c r="G17" s="32">
        <v>39015.26956416748</v>
      </c>
      <c r="H17" s="32">
        <v>50772.907637346289</v>
      </c>
      <c r="I17" s="32">
        <v>56918.860693029143</v>
      </c>
      <c r="J17" s="32">
        <v>66795.728442325766</v>
      </c>
      <c r="K17" s="32">
        <v>75979.710301573534</v>
      </c>
      <c r="L17" s="32">
        <v>84047.020048729479</v>
      </c>
      <c r="M17" s="32">
        <v>96735.438049420321</v>
      </c>
      <c r="N17" s="32">
        <v>113192.374615254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60</v>
      </c>
      <c r="C18" s="32">
        <v>3756.6713911247825</v>
      </c>
      <c r="D18" s="32">
        <v>8301.331091974218</v>
      </c>
      <c r="E18" s="32">
        <v>13512.103636685735</v>
      </c>
      <c r="F18" s="32">
        <v>18592.39332286967</v>
      </c>
      <c r="G18" s="32">
        <v>22728.61524982825</v>
      </c>
      <c r="H18" s="32">
        <v>29867.811025117968</v>
      </c>
      <c r="I18" s="32">
        <v>33672.050815694718</v>
      </c>
      <c r="J18" s="32">
        <v>38999.129070473144</v>
      </c>
      <c r="K18" s="32">
        <v>43894.918825049368</v>
      </c>
      <c r="L18" s="32">
        <v>49057.709257230395</v>
      </c>
      <c r="M18" s="32">
        <v>55683.487504440811</v>
      </c>
      <c r="N18" s="32">
        <v>63979.43815047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64</v>
      </c>
      <c r="C19" s="31">
        <v>3150.9804038877828</v>
      </c>
      <c r="D19" s="31">
        <v>6176.9541380056871</v>
      </c>
      <c r="E19" s="31">
        <v>9184.6550328564845</v>
      </c>
      <c r="F19" s="31">
        <v>12219.739241692419</v>
      </c>
      <c r="G19" s="31">
        <v>15206.812128414007</v>
      </c>
      <c r="H19" s="114">
        <v>20933.027809483287</v>
      </c>
      <c r="I19" s="31">
        <v>23712.389419813742</v>
      </c>
      <c r="J19" s="31">
        <v>27223.143571811277</v>
      </c>
      <c r="K19" s="31">
        <v>30612.527557479498</v>
      </c>
      <c r="L19" s="31">
        <v>33965.73160061158</v>
      </c>
      <c r="M19" s="31">
        <v>37981.037899679039</v>
      </c>
      <c r="N19" s="31">
        <v>42060.277569239006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65</v>
      </c>
      <c r="C20" s="31">
        <v>196.4972381</v>
      </c>
      <c r="D20" s="31">
        <v>781.31557985999996</v>
      </c>
      <c r="E20" s="31">
        <v>1349.9323542499999</v>
      </c>
      <c r="F20" s="31">
        <v>1780.9468500800001</v>
      </c>
      <c r="G20" s="31">
        <v>2228.90209916</v>
      </c>
      <c r="H20" s="114">
        <v>2899.4615528700001</v>
      </c>
      <c r="I20" s="31">
        <v>3279.4727277100001</v>
      </c>
      <c r="J20" s="31">
        <v>3768.7023239800001</v>
      </c>
      <c r="K20" s="31">
        <v>4285.23663253</v>
      </c>
      <c r="L20" s="31">
        <v>4656.0600925199997</v>
      </c>
      <c r="M20" s="31">
        <v>5299.0555798400001</v>
      </c>
      <c r="N20" s="31">
        <v>5942.2024000000001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</row>
    <row r="21" spans="1:222" s="29" customFormat="1">
      <c r="A21" s="5"/>
      <c r="B21" s="47" t="s">
        <v>66</v>
      </c>
      <c r="C21" s="31">
        <v>409.19374913699994</v>
      </c>
      <c r="D21" s="31">
        <v>1343.0613741085299</v>
      </c>
      <c r="E21" s="31">
        <v>2977.5162495792497</v>
      </c>
      <c r="F21" s="31">
        <v>4591.7072310972499</v>
      </c>
      <c r="G21" s="31">
        <v>5292.9010222542411</v>
      </c>
      <c r="H21" s="31">
        <v>6035.3216627646798</v>
      </c>
      <c r="I21" s="31">
        <v>6680.1886681709784</v>
      </c>
      <c r="J21" s="31">
        <v>8007.2831746818683</v>
      </c>
      <c r="K21" s="31">
        <v>8997.1546350398694</v>
      </c>
      <c r="L21" s="31">
        <v>10435.917564098818</v>
      </c>
      <c r="M21" s="31">
        <v>12403.39402492177</v>
      </c>
      <c r="N21" s="31">
        <v>15976.958181230995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</row>
    <row r="22" spans="1:222" s="29" customFormat="1">
      <c r="A22" s="5"/>
      <c r="B22" s="46" t="s">
        <v>61</v>
      </c>
      <c r="C22" s="32">
        <v>77.204276390000004</v>
      </c>
      <c r="D22" s="32">
        <v>183.21880531199997</v>
      </c>
      <c r="E22" s="32">
        <v>279.83575037200001</v>
      </c>
      <c r="F22" s="32">
        <v>366.26625833999998</v>
      </c>
      <c r="G22" s="32">
        <v>451.5485180980001</v>
      </c>
      <c r="H22" s="32">
        <v>571.12850813300008</v>
      </c>
      <c r="I22" s="32">
        <v>664.37504531499997</v>
      </c>
      <c r="J22" s="32">
        <v>781.0878215495411</v>
      </c>
      <c r="K22" s="32">
        <v>877.83513794209921</v>
      </c>
      <c r="L22" s="32">
        <v>988.27346101672504</v>
      </c>
      <c r="M22" s="32">
        <v>1087.791038299725</v>
      </c>
      <c r="N22" s="32">
        <v>1205.4813552497251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</row>
    <row r="23" spans="1:222" s="29" customFormat="1">
      <c r="A23" s="5"/>
      <c r="B23" s="47" t="s">
        <v>67</v>
      </c>
      <c r="C23" s="31">
        <v>74.357456880000001</v>
      </c>
      <c r="D23" s="31">
        <v>135.36291567199999</v>
      </c>
      <c r="E23" s="31">
        <v>207.38354827200001</v>
      </c>
      <c r="F23" s="31">
        <v>276.12935250999999</v>
      </c>
      <c r="G23" s="31">
        <v>343.41095386800009</v>
      </c>
      <c r="H23" s="31">
        <v>429.46508011300006</v>
      </c>
      <c r="I23" s="31">
        <v>500.04901785499999</v>
      </c>
      <c r="J23" s="31">
        <v>571.10931277954114</v>
      </c>
      <c r="K23" s="31">
        <v>644.54084223209918</v>
      </c>
      <c r="L23" s="31">
        <v>719.53049105672505</v>
      </c>
      <c r="M23" s="31">
        <v>794.89434269972503</v>
      </c>
      <c r="N23" s="31">
        <v>870.13764007972509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7" t="s">
        <v>68</v>
      </c>
      <c r="C24" s="31">
        <v>2.84681951</v>
      </c>
      <c r="D24" s="31">
        <v>47.855889639999994</v>
      </c>
      <c r="E24" s="31">
        <v>72.452202099999994</v>
      </c>
      <c r="F24" s="31">
        <v>90.136905830000003</v>
      </c>
      <c r="G24" s="31">
        <v>108.13756423000001</v>
      </c>
      <c r="H24" s="31">
        <v>141.66342802</v>
      </c>
      <c r="I24" s="31">
        <v>164.32602745999998</v>
      </c>
      <c r="J24" s="31">
        <v>209.97850877000002</v>
      </c>
      <c r="K24" s="31">
        <v>233.29429571</v>
      </c>
      <c r="L24" s="31">
        <v>268.74296995999998</v>
      </c>
      <c r="M24" s="31">
        <v>292.89669559999999</v>
      </c>
      <c r="N24" s="31">
        <v>335.34371516999994</v>
      </c>
      <c r="O24" s="5"/>
      <c r="P24" s="5"/>
      <c r="Q24" s="6"/>
      <c r="R24" s="6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</row>
    <row r="25" spans="1:222" s="29" customFormat="1">
      <c r="A25" s="5"/>
      <c r="B25" s="46" t="s">
        <v>62</v>
      </c>
      <c r="C25" s="32">
        <v>791.80829123914759</v>
      </c>
      <c r="D25" s="32">
        <v>2226.0491703442472</v>
      </c>
      <c r="E25" s="32">
        <v>3619.8408815793473</v>
      </c>
      <c r="F25" s="32">
        <v>3893.4985917344466</v>
      </c>
      <c r="G25" s="32">
        <v>7225.0222764002256</v>
      </c>
      <c r="H25" s="32">
        <v>9335.2272886253249</v>
      </c>
      <c r="I25" s="32">
        <v>10072.309543430423</v>
      </c>
      <c r="J25" s="32">
        <v>11699.11997596507</v>
      </c>
      <c r="K25" s="32">
        <v>12855.656174105072</v>
      </c>
      <c r="L25" s="32">
        <v>13149.22954808436</v>
      </c>
      <c r="M25" s="32">
        <v>16480.452343790785</v>
      </c>
      <c r="N25" s="32">
        <v>18906.570320803723</v>
      </c>
      <c r="O25" s="5"/>
      <c r="P25" s="5"/>
      <c r="Q25" s="115"/>
      <c r="R25" s="11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</row>
    <row r="26" spans="1:222" s="29" customFormat="1">
      <c r="A26" s="5"/>
      <c r="B26" s="47" t="s">
        <v>67</v>
      </c>
      <c r="C26" s="31">
        <v>107.6751894791478</v>
      </c>
      <c r="D26" s="31">
        <v>1349.3077257442474</v>
      </c>
      <c r="E26" s="31">
        <v>2151.2811383193471</v>
      </c>
      <c r="F26" s="31">
        <v>2187.8919009044466</v>
      </c>
      <c r="G26" s="31">
        <v>5165.2831122102252</v>
      </c>
      <c r="H26" s="114">
        <v>6186.1295054053253</v>
      </c>
      <c r="I26" s="31">
        <v>6259.6968240104234</v>
      </c>
      <c r="J26" s="31">
        <v>7704.9252180550684</v>
      </c>
      <c r="K26" s="31">
        <v>8285.3849315650696</v>
      </c>
      <c r="L26" s="31">
        <v>8341.7143976143598</v>
      </c>
      <c r="M26" s="31">
        <v>11386.153173540783</v>
      </c>
      <c r="N26" s="31">
        <v>12436.651482963724</v>
      </c>
      <c r="O26" s="5"/>
      <c r="P26" s="5"/>
      <c r="Q26" s="115"/>
      <c r="R26" s="11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</row>
    <row r="27" spans="1:222" s="29" customFormat="1">
      <c r="A27" s="5"/>
      <c r="B27" s="47" t="s">
        <v>68</v>
      </c>
      <c r="C27" s="31">
        <v>684.13310175999982</v>
      </c>
      <c r="D27" s="31">
        <v>876.74144459999991</v>
      </c>
      <c r="E27" s="31">
        <v>1468.5597432600002</v>
      </c>
      <c r="F27" s="31">
        <v>1705.6066908299999</v>
      </c>
      <c r="G27" s="31">
        <v>2059.7391641900003</v>
      </c>
      <c r="H27" s="114">
        <v>3149.0977832200001</v>
      </c>
      <c r="I27" s="31">
        <v>3812.6127194200008</v>
      </c>
      <c r="J27" s="31">
        <v>3994.1947579100015</v>
      </c>
      <c r="K27" s="31">
        <v>4570.2712425400014</v>
      </c>
      <c r="L27" s="31">
        <v>4807.5151504700007</v>
      </c>
      <c r="M27" s="31">
        <v>5094.2991702500003</v>
      </c>
      <c r="N27" s="31">
        <v>6469.9188378399995</v>
      </c>
      <c r="O27" s="5"/>
      <c r="P27" s="5"/>
      <c r="Q27" s="116"/>
      <c r="R27" s="11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46" t="s">
        <v>93</v>
      </c>
      <c r="C28" s="118">
        <v>673.16396717500015</v>
      </c>
      <c r="D28" s="118">
        <v>2413.5661956519998</v>
      </c>
      <c r="E28" s="118">
        <v>4691.5882483589994</v>
      </c>
      <c r="F28" s="118">
        <v>7127.1905430019997</v>
      </c>
      <c r="G28" s="118">
        <v>8610.0835198409986</v>
      </c>
      <c r="H28" s="118">
        <v>10998.740815469999</v>
      </c>
      <c r="I28" s="118">
        <v>12510.125288589001</v>
      </c>
      <c r="J28" s="118">
        <v>15316.391574338002</v>
      </c>
      <c r="K28" s="118">
        <v>18351.300164476997</v>
      </c>
      <c r="L28" s="118">
        <v>20851.807782398002</v>
      </c>
      <c r="M28" s="118">
        <v>23483.707162889004</v>
      </c>
      <c r="N28" s="118">
        <v>29100.884788730549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 hidden="1">
      <c r="A29" s="5"/>
      <c r="B29" s="46" t="s">
        <v>54</v>
      </c>
      <c r="C29" s="119">
        <v>0</v>
      </c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>
        <v>0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31"/>
      <c r="C30" s="31"/>
      <c r="D30" s="31"/>
      <c r="E30" s="31"/>
      <c r="F30" s="31"/>
      <c r="G30" s="31"/>
      <c r="H30" s="31"/>
      <c r="I30" s="31"/>
      <c r="J30" s="31"/>
      <c r="K30" s="120"/>
      <c r="L30" s="31"/>
      <c r="M30" s="31"/>
      <c r="N30" s="3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32" t="s">
        <v>9</v>
      </c>
      <c r="C31" s="32">
        <v>4037.6729524410684</v>
      </c>
      <c r="D31" s="32">
        <v>3423.1851534075322</v>
      </c>
      <c r="E31" s="32">
        <v>1326.2553726039223</v>
      </c>
      <c r="F31" s="32">
        <v>2665.1957779838849</v>
      </c>
      <c r="G31" s="32">
        <v>-1837.3745261074873</v>
      </c>
      <c r="H31" s="32">
        <v>-7427.366277676294</v>
      </c>
      <c r="I31" s="32">
        <v>-7313.7889423191446</v>
      </c>
      <c r="J31" s="32">
        <v>-10554.367510355769</v>
      </c>
      <c r="K31" s="32">
        <v>-10317.016419903535</v>
      </c>
      <c r="L31" s="32">
        <v>-10922.256863419476</v>
      </c>
      <c r="M31" s="32">
        <v>-13801.507173350299</v>
      </c>
      <c r="N31" s="32">
        <v>-21275.104534263985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>
      <c r="A32" s="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>
      <c r="A33" s="5"/>
      <c r="B33" s="32" t="s">
        <v>94</v>
      </c>
      <c r="C33" s="32">
        <v>1657.5666091417511</v>
      </c>
      <c r="D33" s="32">
        <v>3029.2761186919115</v>
      </c>
      <c r="E33" s="32">
        <v>5174.5428917161589</v>
      </c>
      <c r="F33" s="32">
        <v>7392.9487569179655</v>
      </c>
      <c r="G33" s="32">
        <v>9378.7541907487066</v>
      </c>
      <c r="H33" s="32">
        <v>10648.833032966362</v>
      </c>
      <c r="I33" s="32">
        <v>11755.481458602853</v>
      </c>
      <c r="J33" s="32">
        <v>13227.885821879903</v>
      </c>
      <c r="K33" s="32">
        <v>15067.597075123032</v>
      </c>
      <c r="L33" s="32">
        <v>16974.932195556357</v>
      </c>
      <c r="M33" s="32">
        <v>19718.577257995832</v>
      </c>
      <c r="N33" s="32">
        <v>24991.605932482897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>
      <c r="A34" s="5"/>
      <c r="B34" s="45" t="s">
        <v>69</v>
      </c>
      <c r="C34" s="31">
        <v>198.7771553301763</v>
      </c>
      <c r="D34" s="31">
        <v>530.1126098759803</v>
      </c>
      <c r="E34" s="31">
        <v>824.41842912129198</v>
      </c>
      <c r="F34" s="31">
        <v>1088.6153047310918</v>
      </c>
      <c r="G34" s="31">
        <v>1500.7920913342793</v>
      </c>
      <c r="H34" s="31">
        <v>1659.54406297428</v>
      </c>
      <c r="I34" s="31">
        <v>1881.4875456142795</v>
      </c>
      <c r="J34" s="31">
        <v>2339.2016951415476</v>
      </c>
      <c r="K34" s="31">
        <v>2063.8120520615498</v>
      </c>
      <c r="L34" s="31">
        <v>2624.9004762690474</v>
      </c>
      <c r="M34" s="31">
        <v>3368.1829585771438</v>
      </c>
      <c r="N34" s="31">
        <v>5527.8501719134456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 ht="12.75" hidden="1" customHeight="1">
      <c r="A35" s="5"/>
      <c r="B35" s="45" t="s">
        <v>70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45" t="s">
        <v>95</v>
      </c>
      <c r="C36" s="31">
        <v>1458.7894538115747</v>
      </c>
      <c r="D36" s="31">
        <v>2499.163508815931</v>
      </c>
      <c r="E36" s="31">
        <v>4350.1244625948666</v>
      </c>
      <c r="F36" s="31">
        <v>6304.3334521868737</v>
      </c>
      <c r="G36" s="31">
        <v>7877.9620994144279</v>
      </c>
      <c r="H36" s="31">
        <v>8989.2889699920815</v>
      </c>
      <c r="I36" s="31">
        <v>9873.9939129885734</v>
      </c>
      <c r="J36" s="31">
        <v>10888.684126738355</v>
      </c>
      <c r="K36" s="31">
        <v>13003.785023061482</v>
      </c>
      <c r="L36" s="31">
        <v>14350.03171928731</v>
      </c>
      <c r="M36" s="31">
        <v>16350.394299418689</v>
      </c>
      <c r="N36" s="31">
        <v>19463.755760569449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 ht="12.75" hidden="1" customHeight="1">
      <c r="A37" s="5"/>
      <c r="B37" s="45" t="s">
        <v>55</v>
      </c>
      <c r="C37" s="121">
        <v>0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>
        <v>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2" t="s">
        <v>10</v>
      </c>
      <c r="C39" s="32">
        <v>6956.4145350706804</v>
      </c>
      <c r="D39" s="32">
        <v>16153.441381974379</v>
      </c>
      <c r="E39" s="32">
        <v>27277.91140871224</v>
      </c>
      <c r="F39" s="32">
        <v>37372.297472864084</v>
      </c>
      <c r="G39" s="32">
        <v>48394.023754916183</v>
      </c>
      <c r="H39" s="32">
        <v>61421.740670312647</v>
      </c>
      <c r="I39" s="32">
        <v>68674.342151631994</v>
      </c>
      <c r="J39" s="32">
        <v>80023.614264205666</v>
      </c>
      <c r="K39" s="32">
        <v>91047.307376696568</v>
      </c>
      <c r="L39" s="32">
        <v>101021.95224428584</v>
      </c>
      <c r="M39" s="32">
        <v>116454.01530741615</v>
      </c>
      <c r="N39" s="32">
        <v>138183.98054773689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>
      <c r="A40" s="5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5"/>
      <c r="P40" s="5"/>
      <c r="Q40" s="3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 ht="18.75" customHeight="1">
      <c r="A41" s="5"/>
      <c r="B41" s="33" t="s">
        <v>11</v>
      </c>
      <c r="C41" s="33">
        <v>2629.1547937936248</v>
      </c>
      <c r="D41" s="33">
        <v>891.81200113003433</v>
      </c>
      <c r="E41" s="33">
        <v>-2093.2876626082034</v>
      </c>
      <c r="F41" s="33">
        <v>-2697.7173715459503</v>
      </c>
      <c r="G41" s="33">
        <v>-8904.2069478994381</v>
      </c>
      <c r="H41" s="33">
        <v>-15337.826791291591</v>
      </c>
      <c r="I41" s="33">
        <v>-16058.784071266629</v>
      </c>
      <c r="J41" s="33">
        <v>-20474.761056971511</v>
      </c>
      <c r="K41" s="33">
        <v>-21916.294126932407</v>
      </c>
      <c r="L41" s="33">
        <v>-24116.082349028628</v>
      </c>
      <c r="M41" s="33">
        <v>-29500.106456929294</v>
      </c>
      <c r="N41" s="33">
        <v>-40942.517024089073</v>
      </c>
      <c r="O41" s="5"/>
      <c r="P41" s="5"/>
      <c r="Q41" s="3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 ht="14.4" thickBot="1">
      <c r="A42" s="5"/>
      <c r="B42" s="32" t="s">
        <v>109</v>
      </c>
      <c r="C42" s="32">
        <v>-2629.1547937936248</v>
      </c>
      <c r="D42" s="32">
        <v>-891.81200113003433</v>
      </c>
      <c r="E42" s="32">
        <v>2093.2876626082034</v>
      </c>
      <c r="F42" s="32">
        <v>2697.7173715459503</v>
      </c>
      <c r="G42" s="32">
        <v>8904.2069478994381</v>
      </c>
      <c r="H42" s="32">
        <v>15337.826791291591</v>
      </c>
      <c r="I42" s="32">
        <v>16058.784071266629</v>
      </c>
      <c r="J42" s="32">
        <v>20474.761056971511</v>
      </c>
      <c r="K42" s="32">
        <v>21916.294126932407</v>
      </c>
      <c r="L42" s="32">
        <v>24116.082349028628</v>
      </c>
      <c r="M42" s="32">
        <v>29500.106456929294</v>
      </c>
      <c r="N42" s="32">
        <v>40942.517024089073</v>
      </c>
      <c r="O42" s="5"/>
      <c r="P42" s="5"/>
      <c r="Q42" s="3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 ht="13.8" hidden="1" thickBot="1">
      <c r="A43" s="5"/>
      <c r="B43" s="31" t="s">
        <v>16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 ht="13.8" hidden="1" thickBot="1">
      <c r="A44" s="5"/>
      <c r="B44" s="31" t="s">
        <v>75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 ht="13.8" hidden="1" thickBot="1">
      <c r="A45" s="5"/>
      <c r="B45" s="31" t="s">
        <v>96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50"/>
      <c r="P45" s="5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 ht="13.8" hidden="1" thickBot="1">
      <c r="A46" s="5"/>
      <c r="B46" s="31" t="s">
        <v>97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.8" hidden="1" thickBot="1">
      <c r="A47" s="5"/>
      <c r="B47" s="31" t="s">
        <v>98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s="29" customFormat="1" ht="13.8" hidden="1" thickBot="1">
      <c r="A48" s="5"/>
      <c r="B48" s="31" t="s">
        <v>13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</row>
    <row r="49" spans="1:221" s="29" customFormat="1" ht="13.8" hidden="1" thickBot="1">
      <c r="A49" s="5"/>
      <c r="B49" s="31" t="s">
        <v>14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.8" hidden="1" thickBot="1">
      <c r="A50" s="5"/>
      <c r="B50" s="31" t="s">
        <v>96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50"/>
      <c r="P50" s="5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s="29" customFormat="1" ht="13.8" hidden="1" thickBot="1">
      <c r="A51" s="5"/>
      <c r="B51" s="31" t="s">
        <v>99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50"/>
      <c r="P51" s="5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</row>
    <row r="52" spans="1:221" s="29" customFormat="1" ht="13.8" hidden="1" thickBot="1">
      <c r="A52" s="5"/>
      <c r="B52" s="31" t="s">
        <v>101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50"/>
      <c r="P52" s="5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</row>
    <row r="53" spans="1:221" s="29" customFormat="1" ht="13.8" hidden="1" thickBot="1">
      <c r="A53" s="5"/>
      <c r="B53" s="31" t="s">
        <v>102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50"/>
      <c r="P53" s="50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</row>
    <row r="54" spans="1:221" ht="13.8" hidden="1" thickBot="1">
      <c r="B54" s="37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221" ht="13.8" hidden="1" thickBot="1">
      <c r="B55" s="40" t="s">
        <v>8</v>
      </c>
      <c r="C55" s="12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123"/>
    </row>
    <row r="56" spans="1:221" s="29" customFormat="1">
      <c r="A56" s="5"/>
      <c r="B56" s="41" t="s">
        <v>25</v>
      </c>
      <c r="C56" s="124">
        <v>580259.69999999995</v>
      </c>
      <c r="D56" s="124">
        <v>580259.69999999995</v>
      </c>
      <c r="E56" s="124">
        <v>580259.69999999995</v>
      </c>
      <c r="F56" s="124">
        <v>580259.69999999995</v>
      </c>
      <c r="G56" s="124">
        <v>580259.69999999995</v>
      </c>
      <c r="H56" s="124">
        <v>580259.69999999995</v>
      </c>
      <c r="I56" s="124">
        <v>580259.69999999995</v>
      </c>
      <c r="J56" s="124">
        <v>580259.69999999995</v>
      </c>
      <c r="K56" s="124">
        <v>580259.69999999995</v>
      </c>
      <c r="L56" s="124">
        <v>580259.69999999995</v>
      </c>
      <c r="M56" s="124">
        <v>580259.69999999995</v>
      </c>
      <c r="N56" s="124">
        <v>585733.6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</row>
    <row r="57" spans="1:221" s="29" customFormat="1" ht="13.8" thickBot="1">
      <c r="A57" s="5"/>
      <c r="B57" s="43" t="s">
        <v>26</v>
      </c>
      <c r="C57" s="44">
        <v>0.45309967137018559</v>
      </c>
      <c r="D57" s="44">
        <v>0.15369187298894521</v>
      </c>
      <c r="E57" s="44">
        <v>-0.36075013698318242</v>
      </c>
      <c r="F57" s="44">
        <v>-0.46491551481964893</v>
      </c>
      <c r="G57" s="44">
        <v>-1.5345209994592832</v>
      </c>
      <c r="H57" s="44">
        <v>-2.6432693484127179</v>
      </c>
      <c r="I57" s="44">
        <v>-2.7675166948982723</v>
      </c>
      <c r="J57" s="44">
        <v>-3.5285512774661951</v>
      </c>
      <c r="K57" s="44">
        <v>-3.7769802257389942</v>
      </c>
      <c r="L57" s="44">
        <v>-4.1560843100130214</v>
      </c>
      <c r="M57" s="44">
        <v>-5.0839488692613486</v>
      </c>
      <c r="N57" s="44">
        <v>-6.9899553353417101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</row>
    <row r="58" spans="1:221" ht="13.5" customHeight="1">
      <c r="B58" s="2" t="s">
        <v>110</v>
      </c>
    </row>
    <row r="59" spans="1:221">
      <c r="A59" s="6"/>
      <c r="B59" s="270" t="s">
        <v>111</v>
      </c>
      <c r="C59" s="270"/>
      <c r="D59" s="270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  <c r="P59" s="6"/>
    </row>
    <row r="60" spans="1:221">
      <c r="A60" s="6"/>
      <c r="B60" s="125" t="s">
        <v>112</v>
      </c>
      <c r="C60" s="10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  <c r="P60" s="7"/>
    </row>
    <row r="61" spans="1:221">
      <c r="A61" s="6"/>
      <c r="B61" s="99"/>
      <c r="N61" s="5"/>
      <c r="O61" s="6"/>
      <c r="P61" s="6"/>
    </row>
    <row r="62" spans="1:221" ht="15.75" customHeight="1">
      <c r="A62" s="6"/>
      <c r="B62" s="99"/>
      <c r="C62" s="5">
        <v>2629.1547937936248</v>
      </c>
      <c r="D62" s="5">
        <v>891.81200113003433</v>
      </c>
      <c r="E62" s="5">
        <v>-2093.2876853882044</v>
      </c>
      <c r="F62" s="5">
        <v>-2697.7173943259477</v>
      </c>
      <c r="G62" s="5">
        <v>-8904.2069478994381</v>
      </c>
      <c r="H62" s="5">
        <v>-15337.826791291591</v>
      </c>
      <c r="I62" s="5">
        <v>-16058.784071266629</v>
      </c>
      <c r="J62" s="5">
        <v>-20459.761056971496</v>
      </c>
      <c r="K62" s="5">
        <v>-21901.29415244238</v>
      </c>
      <c r="L62" s="5">
        <v>-24116.082349028628</v>
      </c>
      <c r="M62" s="5">
        <v>-29500.106456929338</v>
      </c>
      <c r="N62" s="5"/>
      <c r="O62" s="6"/>
      <c r="P62" s="6"/>
    </row>
    <row r="63" spans="1:221" ht="15" customHeight="1">
      <c r="A63" s="6"/>
      <c r="B63" s="99"/>
      <c r="C63" s="5">
        <v>0</v>
      </c>
      <c r="D63" s="5">
        <v>0</v>
      </c>
      <c r="E63" s="5">
        <v>-2.2780001017963514E-5</v>
      </c>
      <c r="F63" s="5">
        <v>-2.2779997379984707E-5</v>
      </c>
      <c r="G63" s="5">
        <v>0</v>
      </c>
      <c r="H63" s="5">
        <v>0</v>
      </c>
      <c r="I63" s="5">
        <v>0</v>
      </c>
      <c r="J63" s="5">
        <v>15.000000000014552</v>
      </c>
      <c r="K63" s="5">
        <v>14.999974490026943</v>
      </c>
      <c r="L63" s="5">
        <v>0</v>
      </c>
      <c r="M63" s="5">
        <v>-4.3655745685100555E-11</v>
      </c>
      <c r="N63" s="5"/>
      <c r="O63" s="6"/>
      <c r="P63" s="6"/>
    </row>
    <row r="64" spans="1:221">
      <c r="A64" s="6"/>
      <c r="B64" s="99"/>
      <c r="N64" s="5"/>
      <c r="O64" s="6"/>
      <c r="P64" s="6"/>
    </row>
    <row r="65" spans="2:14">
      <c r="B65" s="25"/>
      <c r="N65" s="5"/>
    </row>
    <row r="66" spans="2:14" ht="30" customHeight="1">
      <c r="B66" s="25"/>
      <c r="N66" s="5"/>
    </row>
    <row r="67" spans="2:14">
      <c r="B67" s="25"/>
      <c r="N67" s="5"/>
    </row>
    <row r="68" spans="2:14" ht="80.25" customHeight="1">
      <c r="B68" s="25"/>
      <c r="N68" s="5"/>
    </row>
    <row r="69" spans="2:14">
      <c r="B69" s="2"/>
    </row>
    <row r="70" spans="2:14">
      <c r="B70" s="2"/>
    </row>
  </sheetData>
  <mergeCells count="5">
    <mergeCell ref="B2:N2"/>
    <mergeCell ref="P2:T3"/>
    <mergeCell ref="B3:N3"/>
    <mergeCell ref="B4:N4"/>
    <mergeCell ref="B59:D59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3007-F381-4A92-A9D1-D8A8BCC61CB0}">
  <sheetPr codeName="Sheet6">
    <tabColor theme="4" tint="-0.249977111117893"/>
    <pageSetUpPr fitToPage="1"/>
  </sheetPr>
  <dimension ref="B1:T169"/>
  <sheetViews>
    <sheetView topLeftCell="B1" zoomScale="90" zoomScaleNormal="90" workbookViewId="0">
      <selection activeCell="B3" sqref="B3:N3"/>
    </sheetView>
  </sheetViews>
  <sheetFormatPr baseColWidth="10" defaultColWidth="11.44140625" defaultRowHeight="13.2"/>
  <cols>
    <col min="1" max="1" width="5.44140625" style="7" customWidth="1"/>
    <col min="2" max="2" width="45" style="4" customWidth="1"/>
    <col min="3" max="3" width="14" style="4" customWidth="1"/>
    <col min="4" max="4" width="13.6640625" style="4" customWidth="1"/>
    <col min="5" max="5" width="13.33203125" style="4" customWidth="1"/>
    <col min="6" max="6" width="12.5546875" style="4" customWidth="1"/>
    <col min="7" max="7" width="13.33203125" style="4" customWidth="1"/>
    <col min="8" max="8" width="12.88671875" style="4" customWidth="1"/>
    <col min="9" max="9" width="13.88671875" style="4" customWidth="1"/>
    <col min="10" max="12" width="13.44140625" style="4" customWidth="1"/>
    <col min="13" max="13" width="13.5546875" style="4" customWidth="1"/>
    <col min="14" max="14" width="10.33203125" style="5" customWidth="1"/>
    <col min="15" max="15" width="12.88671875" style="6" customWidth="1"/>
    <col min="16" max="16" width="11.44140625" style="6" customWidth="1"/>
    <col min="17" max="18" width="15.5546875" style="6" customWidth="1"/>
    <col min="19" max="20" width="11.44140625" style="6" customWidth="1"/>
    <col min="21" max="16384" width="11.44140625" style="7"/>
  </cols>
  <sheetData>
    <row r="1" spans="2:14" ht="13.8" thickBot="1"/>
    <row r="2" spans="2:14" ht="15.6">
      <c r="B2" s="279" t="s">
        <v>0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6"/>
    </row>
    <row r="3" spans="2:14" ht="15.6">
      <c r="B3" s="276">
        <v>2020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</row>
    <row r="4" spans="2:14" ht="18" customHeight="1" thickBot="1">
      <c r="B4" s="281" t="s">
        <v>1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7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9585.5693288643051</v>
      </c>
      <c r="D7" s="32">
        <v>17045.253383104413</v>
      </c>
      <c r="E7" s="32">
        <v>25184.623746104036</v>
      </c>
      <c r="F7" s="32">
        <v>34674.580101318134</v>
      </c>
      <c r="G7" s="32">
        <v>39489.816807016745</v>
      </c>
      <c r="H7" s="32">
        <v>46083.913879021056</v>
      </c>
      <c r="I7" s="32">
        <v>52615.558080365372</v>
      </c>
      <c r="J7" s="32">
        <v>59548.853207234155</v>
      </c>
      <c r="K7" s="32">
        <v>69131.013249764175</v>
      </c>
      <c r="L7" s="32">
        <v>76905.869895257201</v>
      </c>
      <c r="M7" s="32">
        <v>86953.908850486856</v>
      </c>
      <c r="N7" s="32">
        <v>97241.463523647806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9336.5208783699982</v>
      </c>
      <c r="D9" s="32">
        <v>16547.350416689998</v>
      </c>
      <c r="E9" s="32">
        <v>23429.623889600003</v>
      </c>
      <c r="F9" s="32">
        <v>32644.54449393</v>
      </c>
      <c r="G9" s="32">
        <v>37177.895038059993</v>
      </c>
      <c r="H9" s="32">
        <v>43345.541359669995</v>
      </c>
      <c r="I9" s="32">
        <v>49605.071750709998</v>
      </c>
      <c r="J9" s="32">
        <v>56241.360931969997</v>
      </c>
      <c r="K9" s="32">
        <v>65662.693881669999</v>
      </c>
      <c r="L9" s="32">
        <v>73124.763185310003</v>
      </c>
      <c r="M9" s="32">
        <v>82933.930876070022</v>
      </c>
      <c r="N9" s="32">
        <v>91917.270080990013</v>
      </c>
    </row>
    <row r="10" spans="2:14">
      <c r="B10" s="13" t="s">
        <v>34</v>
      </c>
      <c r="C10" s="32">
        <v>8331.5388834199985</v>
      </c>
      <c r="D10" s="32">
        <v>15203.081926929999</v>
      </c>
      <c r="E10" s="32">
        <v>21686.385392740001</v>
      </c>
      <c r="F10" s="32">
        <v>30478.308561670001</v>
      </c>
      <c r="G10" s="32">
        <v>34778.313030729994</v>
      </c>
      <c r="H10" s="32">
        <v>40682.761194309998</v>
      </c>
      <c r="I10" s="32">
        <v>46184.901037099997</v>
      </c>
      <c r="J10" s="32">
        <v>52584.424343029998</v>
      </c>
      <c r="K10" s="32">
        <v>61625.912234340001</v>
      </c>
      <c r="L10" s="32">
        <v>68681.906814510003</v>
      </c>
      <c r="M10" s="32">
        <v>78216.644245780015</v>
      </c>
      <c r="N10" s="32">
        <v>86485.866001950009</v>
      </c>
    </row>
    <row r="11" spans="2:14">
      <c r="B11" s="14" t="s">
        <v>35</v>
      </c>
      <c r="C11" s="32">
        <v>1739.32651994</v>
      </c>
      <c r="D11" s="32">
        <v>2921.6000284900001</v>
      </c>
      <c r="E11" s="32">
        <v>4095.6295115499997</v>
      </c>
      <c r="F11" s="32">
        <v>9227.7750884699999</v>
      </c>
      <c r="G11" s="32">
        <v>10345.731761129999</v>
      </c>
      <c r="H11" s="32">
        <v>12534.10696354</v>
      </c>
      <c r="I11" s="32">
        <v>13629.596656969999</v>
      </c>
      <c r="J11" s="32">
        <v>15294.002010559998</v>
      </c>
      <c r="K11" s="32">
        <v>19071.370930190002</v>
      </c>
      <c r="L11" s="32">
        <v>20382.218043680001</v>
      </c>
      <c r="M11" s="32">
        <v>24340.930303450001</v>
      </c>
      <c r="N11" s="32">
        <v>26175.23217639</v>
      </c>
    </row>
    <row r="12" spans="2:14">
      <c r="B12" s="15" t="s">
        <v>33</v>
      </c>
      <c r="C12" s="126">
        <v>1696.60474333</v>
      </c>
      <c r="D12" s="126">
        <v>2820.86498807</v>
      </c>
      <c r="E12" s="126">
        <v>3954.4452241299996</v>
      </c>
      <c r="F12" s="126">
        <v>8388.6114844599997</v>
      </c>
      <c r="G12" s="126">
        <v>9481.2372452199997</v>
      </c>
      <c r="H12" s="126">
        <v>11388.126085829999</v>
      </c>
      <c r="I12" s="126">
        <v>12454.26766795</v>
      </c>
      <c r="J12" s="126">
        <v>14028.086534739999</v>
      </c>
      <c r="K12" s="121">
        <v>17392.981067230001</v>
      </c>
      <c r="L12" s="121">
        <v>18655.647891550001</v>
      </c>
      <c r="M12" s="121">
        <v>22203.917002480001</v>
      </c>
      <c r="N12" s="126">
        <v>23960.65760201</v>
      </c>
    </row>
    <row r="13" spans="2:14">
      <c r="B13" s="15" t="s">
        <v>36</v>
      </c>
      <c r="C13" s="126">
        <v>9.8334677699999986</v>
      </c>
      <c r="D13" s="126">
        <v>27.978070729999999</v>
      </c>
      <c r="E13" s="126">
        <v>43.873961389999998</v>
      </c>
      <c r="F13" s="126">
        <v>623.62038646999997</v>
      </c>
      <c r="G13" s="126">
        <v>637.87481594999997</v>
      </c>
      <c r="H13" s="126">
        <v>764.28424096999993</v>
      </c>
      <c r="I13" s="126">
        <v>771.20451593999996</v>
      </c>
      <c r="J13" s="126">
        <v>817.43040956999994</v>
      </c>
      <c r="K13" s="121">
        <v>1187.8505230199999</v>
      </c>
      <c r="L13" s="121">
        <v>1191.6332720699997</v>
      </c>
      <c r="M13" s="121">
        <v>1575.4498616099997</v>
      </c>
      <c r="N13" s="126">
        <v>1604.6903114899997</v>
      </c>
    </row>
    <row r="14" spans="2:14">
      <c r="B14" s="15" t="s">
        <v>37</v>
      </c>
      <c r="C14" s="126">
        <v>30.05246704</v>
      </c>
      <c r="D14" s="126">
        <v>67.505921229999998</v>
      </c>
      <c r="E14" s="126">
        <v>90.682588879999997</v>
      </c>
      <c r="F14" s="126">
        <v>92.437190549999997</v>
      </c>
      <c r="G14" s="126">
        <v>98.168734040000004</v>
      </c>
      <c r="H14" s="126">
        <v>110.83127059</v>
      </c>
      <c r="I14" s="126">
        <v>124.87043388000001</v>
      </c>
      <c r="J14" s="126">
        <v>144.71761149000002</v>
      </c>
      <c r="K14" s="121">
        <v>176.47512718000002</v>
      </c>
      <c r="L14" s="121">
        <v>217.04450593000001</v>
      </c>
      <c r="M14" s="121">
        <v>240.66062609000002</v>
      </c>
      <c r="N14" s="126">
        <v>282.37916777999999</v>
      </c>
    </row>
    <row r="15" spans="2:14">
      <c r="B15" s="15" t="s">
        <v>38</v>
      </c>
      <c r="C15" s="126">
        <v>2.8358417999999999</v>
      </c>
      <c r="D15" s="126">
        <v>5.2510484599999998</v>
      </c>
      <c r="E15" s="126">
        <v>6.6277371499999997</v>
      </c>
      <c r="F15" s="126">
        <v>123.10602699</v>
      </c>
      <c r="G15" s="126">
        <v>128.45096592000002</v>
      </c>
      <c r="H15" s="126">
        <v>270.86536615</v>
      </c>
      <c r="I15" s="126">
        <v>279.25403920000002</v>
      </c>
      <c r="J15" s="126">
        <v>303.76745476000002</v>
      </c>
      <c r="K15" s="121">
        <v>314.06421276000003</v>
      </c>
      <c r="L15" s="121">
        <v>317.89237413000001</v>
      </c>
      <c r="M15" s="121">
        <v>320.90281327000002</v>
      </c>
      <c r="N15" s="126">
        <v>327.50509511000001</v>
      </c>
    </row>
    <row r="16" spans="2:14">
      <c r="B16" s="15" t="s">
        <v>39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5992.1429698499996</v>
      </c>
      <c r="D18" s="32">
        <v>11095.438902669999</v>
      </c>
      <c r="E18" s="32">
        <v>15918.531641170001</v>
      </c>
      <c r="F18" s="32">
        <v>19252.576956780002</v>
      </c>
      <c r="G18" s="32">
        <v>22107.126781589999</v>
      </c>
      <c r="H18" s="32">
        <v>25472.310626909999</v>
      </c>
      <c r="I18" s="32">
        <v>29481.346076620001</v>
      </c>
      <c r="J18" s="32">
        <v>33787.66837218</v>
      </c>
      <c r="K18" s="32">
        <v>38549.788229960002</v>
      </c>
      <c r="L18" s="32">
        <v>43745.270824680003</v>
      </c>
      <c r="M18" s="32">
        <v>48801.631488890009</v>
      </c>
      <c r="N18" s="32">
        <v>54603.166004890008</v>
      </c>
    </row>
    <row r="19" spans="2:14">
      <c r="B19" s="16" t="s">
        <v>41</v>
      </c>
      <c r="C19" s="32">
        <v>4453.1893235099997</v>
      </c>
      <c r="D19" s="32">
        <v>8195.8417474099988</v>
      </c>
      <c r="E19" s="32">
        <v>11656.1413643</v>
      </c>
      <c r="F19" s="32">
        <v>14016.91434605</v>
      </c>
      <c r="G19" s="32">
        <v>16210.382463249998</v>
      </c>
      <c r="H19" s="32">
        <v>18716.609251149999</v>
      </c>
      <c r="I19" s="32">
        <v>21622.398979829999</v>
      </c>
      <c r="J19" s="32">
        <v>24725.580058610001</v>
      </c>
      <c r="K19" s="32">
        <v>28139.377216610003</v>
      </c>
      <c r="L19" s="32">
        <v>31886.75990949</v>
      </c>
      <c r="M19" s="32">
        <v>35473.980696560007</v>
      </c>
      <c r="N19" s="32">
        <v>39462.083018360005</v>
      </c>
    </row>
    <row r="20" spans="2:14">
      <c r="B20" s="17" t="s">
        <v>42</v>
      </c>
      <c r="C20" s="126">
        <v>4062.0885095999997</v>
      </c>
      <c r="D20" s="126">
        <v>7489.4782396999999</v>
      </c>
      <c r="E20" s="126">
        <v>10651.86087468</v>
      </c>
      <c r="F20" s="126">
        <v>12790.67502556</v>
      </c>
      <c r="G20" s="126">
        <v>14754.693843159999</v>
      </c>
      <c r="H20" s="126">
        <v>17016.02571347</v>
      </c>
      <c r="I20" s="126">
        <v>19625.039330930002</v>
      </c>
      <c r="J20" s="126">
        <v>22434.173151140003</v>
      </c>
      <c r="K20" s="121">
        <v>25540.011368540003</v>
      </c>
      <c r="L20" s="121">
        <v>28927.517664360003</v>
      </c>
      <c r="M20" s="121">
        <v>32178.717588900003</v>
      </c>
      <c r="N20" s="126">
        <v>35815.291887730004</v>
      </c>
    </row>
    <row r="21" spans="2:14">
      <c r="B21" s="17" t="s">
        <v>43</v>
      </c>
      <c r="C21" s="126">
        <v>391.10081390999994</v>
      </c>
      <c r="D21" s="126">
        <v>706.36350770999888</v>
      </c>
      <c r="E21" s="126">
        <v>1004.2804896199996</v>
      </c>
      <c r="F21" s="126">
        <v>1226.23932049</v>
      </c>
      <c r="G21" s="126">
        <v>1455.6886200899989</v>
      </c>
      <c r="H21" s="126">
        <v>1700.5835376799987</v>
      </c>
      <c r="I21" s="126">
        <v>1997.3596488999974</v>
      </c>
      <c r="J21" s="126">
        <v>2291.4069074699983</v>
      </c>
      <c r="K21" s="121">
        <v>2599.3658480699996</v>
      </c>
      <c r="L21" s="121">
        <v>2959.2422451299972</v>
      </c>
      <c r="M21" s="121">
        <v>3295.2631076600046</v>
      </c>
      <c r="N21" s="126">
        <v>3646.7911306300011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1538.95364634</v>
      </c>
      <c r="D23" s="32">
        <v>2899.5971552599999</v>
      </c>
      <c r="E23" s="32">
        <v>4262.39027687</v>
      </c>
      <c r="F23" s="32">
        <v>5235.6626107300008</v>
      </c>
      <c r="G23" s="32">
        <v>5896.7443183400001</v>
      </c>
      <c r="H23" s="32">
        <v>6755.7013757599998</v>
      </c>
      <c r="I23" s="32">
        <v>7858.9470967900006</v>
      </c>
      <c r="J23" s="32">
        <v>9062.0883135700005</v>
      </c>
      <c r="K23" s="32">
        <v>10410.41101335</v>
      </c>
      <c r="L23" s="32">
        <v>11858.51091519</v>
      </c>
      <c r="M23" s="32">
        <v>13327.65079233</v>
      </c>
      <c r="N23" s="32">
        <v>15141.08298653</v>
      </c>
    </row>
    <row r="24" spans="2:14">
      <c r="B24" s="17" t="s">
        <v>45</v>
      </c>
      <c r="C24" s="126">
        <v>1305.56868594</v>
      </c>
      <c r="D24" s="126">
        <v>2504.4420855200001</v>
      </c>
      <c r="E24" s="126">
        <v>3718.5188225800002</v>
      </c>
      <c r="F24" s="126">
        <v>4630.5170050000006</v>
      </c>
      <c r="G24" s="126">
        <v>5236.9740947600003</v>
      </c>
      <c r="H24" s="126">
        <v>6018.6152387900001</v>
      </c>
      <c r="I24" s="126">
        <v>6835.6343710500005</v>
      </c>
      <c r="J24" s="126">
        <v>7710.5628160900005</v>
      </c>
      <c r="K24" s="121">
        <v>8689.6086390199998</v>
      </c>
      <c r="L24" s="121">
        <v>9762.9152877399993</v>
      </c>
      <c r="M24" s="121">
        <v>10927.79071512</v>
      </c>
      <c r="N24" s="126">
        <v>11951.01988066</v>
      </c>
    </row>
    <row r="25" spans="2:14">
      <c r="B25" s="17" t="s">
        <v>43</v>
      </c>
      <c r="C25" s="126">
        <v>233.3849603999999</v>
      </c>
      <c r="D25" s="126">
        <v>395.15506973999976</v>
      </c>
      <c r="E25" s="126">
        <v>543.87145428999986</v>
      </c>
      <c r="F25" s="126">
        <v>605.14560572999983</v>
      </c>
      <c r="G25" s="126">
        <v>659.77022357999977</v>
      </c>
      <c r="H25" s="126">
        <v>737.08613696999987</v>
      </c>
      <c r="I25" s="126">
        <v>1023.3127257399999</v>
      </c>
      <c r="J25" s="126">
        <v>1351.5254974799998</v>
      </c>
      <c r="K25" s="121">
        <v>1720.8023743299998</v>
      </c>
      <c r="L25" s="121">
        <v>2095.5956274499999</v>
      </c>
      <c r="M25" s="121">
        <v>2399.8600772099999</v>
      </c>
      <c r="N25" s="126">
        <v>3190.0631058700001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355.57560675000002</v>
      </c>
      <c r="D27" s="32">
        <v>701.79526451000004</v>
      </c>
      <c r="E27" s="32">
        <v>960.83428408000009</v>
      </c>
      <c r="F27" s="32">
        <v>1136.09838214</v>
      </c>
      <c r="G27" s="32">
        <v>1305.6044158700001</v>
      </c>
      <c r="H27" s="32">
        <v>1486.7153973400002</v>
      </c>
      <c r="I27" s="32">
        <v>1704.5561770600002</v>
      </c>
      <c r="J27" s="32">
        <v>1945.3271960700001</v>
      </c>
      <c r="K27" s="32">
        <v>2246.4417211099999</v>
      </c>
      <c r="L27" s="32">
        <v>2565.5475097799999</v>
      </c>
      <c r="M27" s="32">
        <v>2886.7555778199999</v>
      </c>
      <c r="N27" s="32">
        <v>3282.3261907199999</v>
      </c>
    </row>
    <row r="28" spans="2:14">
      <c r="B28" s="16" t="s">
        <v>47</v>
      </c>
      <c r="C28" s="126">
        <v>355.57560675000002</v>
      </c>
      <c r="D28" s="126">
        <v>701.79526451000004</v>
      </c>
      <c r="E28" s="126">
        <v>960.83428408000009</v>
      </c>
      <c r="F28" s="126">
        <v>1136.09838214</v>
      </c>
      <c r="G28" s="126">
        <v>1305.6044158700001</v>
      </c>
      <c r="H28" s="126">
        <v>1486.7153973400002</v>
      </c>
      <c r="I28" s="126">
        <v>1704.5561770600002</v>
      </c>
      <c r="J28" s="126">
        <v>1945.3271960700001</v>
      </c>
      <c r="K28" s="121">
        <v>2246.4417211099999</v>
      </c>
      <c r="L28" s="121">
        <v>2565.5475097799999</v>
      </c>
      <c r="M28" s="121">
        <v>2886.7555778199999</v>
      </c>
      <c r="N28" s="126">
        <v>3282.3261907199999</v>
      </c>
    </row>
    <row r="29" spans="2:14">
      <c r="B29" s="16" t="s">
        <v>48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27">
        <v>0.93603999999999998</v>
      </c>
      <c r="D31" s="127">
        <v>4.0459330299999996</v>
      </c>
      <c r="E31" s="127">
        <v>4.4505218899999992</v>
      </c>
      <c r="F31" s="127">
        <v>4.4511218899999996</v>
      </c>
      <c r="G31" s="127">
        <v>4.4922635399999997</v>
      </c>
      <c r="H31" s="127">
        <v>5.2432645400000002</v>
      </c>
      <c r="I31" s="127">
        <v>5.6481298000000004</v>
      </c>
      <c r="J31" s="127">
        <v>6.4940101000000006</v>
      </c>
      <c r="K31" s="118">
        <v>6.9720981000000002</v>
      </c>
      <c r="L31" s="118">
        <v>7.9950909499999998</v>
      </c>
      <c r="M31" s="118">
        <v>8.783813949999999</v>
      </c>
      <c r="N31" s="127">
        <v>9.023011949999999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27">
        <v>243.55774687999997</v>
      </c>
      <c r="D33" s="127">
        <v>480.20179822999995</v>
      </c>
      <c r="E33" s="127">
        <v>706.93943404999993</v>
      </c>
      <c r="F33" s="127">
        <v>857.40701238999998</v>
      </c>
      <c r="G33" s="127">
        <v>1015.3578086</v>
      </c>
      <c r="H33" s="127">
        <v>1184.3849419799999</v>
      </c>
      <c r="I33" s="127">
        <v>1363.7539966499999</v>
      </c>
      <c r="J33" s="127">
        <v>1550.9327541199998</v>
      </c>
      <c r="K33" s="118">
        <v>1751.3392549799999</v>
      </c>
      <c r="L33" s="118">
        <v>1980.8753454199998</v>
      </c>
      <c r="M33" s="118">
        <v>2178.5430616699996</v>
      </c>
      <c r="N33" s="127">
        <v>2416.1186179999995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1004.9819949500001</v>
      </c>
      <c r="D35" s="32">
        <v>1344.2684897600002</v>
      </c>
      <c r="E35" s="32">
        <v>1743.2384968600002</v>
      </c>
      <c r="F35" s="32">
        <v>2166.23593226</v>
      </c>
      <c r="G35" s="32">
        <v>2399.5820073300001</v>
      </c>
      <c r="H35" s="32">
        <v>2662.78016536</v>
      </c>
      <c r="I35" s="32">
        <v>3420.1707136099999</v>
      </c>
      <c r="J35" s="32">
        <v>3656.9365889400001</v>
      </c>
      <c r="K35" s="32">
        <v>4036.7816473299999</v>
      </c>
      <c r="L35" s="32">
        <v>4442.8563708000001</v>
      </c>
      <c r="M35" s="32">
        <v>4717.2866302900002</v>
      </c>
      <c r="N35" s="32">
        <v>5431.4040790400004</v>
      </c>
    </row>
    <row r="36" spans="2:19" ht="8.2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0</v>
      </c>
      <c r="D37" s="32">
        <v>15</v>
      </c>
      <c r="E37" s="32">
        <v>30</v>
      </c>
      <c r="F37" s="32">
        <v>45</v>
      </c>
      <c r="G37" s="32">
        <v>60</v>
      </c>
      <c r="H37" s="32">
        <v>75</v>
      </c>
      <c r="I37" s="32">
        <v>90</v>
      </c>
      <c r="J37" s="32">
        <v>132</v>
      </c>
      <c r="K37" s="32">
        <v>147</v>
      </c>
      <c r="L37" s="32">
        <v>162</v>
      </c>
      <c r="M37" s="32">
        <v>177</v>
      </c>
      <c r="N37" s="32">
        <v>177</v>
      </c>
    </row>
    <row r="38" spans="2:19">
      <c r="B38" s="18" t="s">
        <v>52</v>
      </c>
      <c r="C38" s="32">
        <v>1004.9819949500001</v>
      </c>
      <c r="D38" s="32">
        <v>1329.2684897600002</v>
      </c>
      <c r="E38" s="32">
        <v>1713.2384968600002</v>
      </c>
      <c r="F38" s="32">
        <v>2121.23593226</v>
      </c>
      <c r="G38" s="32">
        <v>2339.5820073300001</v>
      </c>
      <c r="H38" s="32">
        <v>2587.78016536</v>
      </c>
      <c r="I38" s="32">
        <v>3330.1707136099999</v>
      </c>
      <c r="J38" s="32">
        <v>3524.9365889400001</v>
      </c>
      <c r="K38" s="32">
        <v>3889.7816473299999</v>
      </c>
      <c r="L38" s="32">
        <v>4280.8563708000001</v>
      </c>
      <c r="M38" s="32">
        <v>4540.2866302900002</v>
      </c>
      <c r="N38" s="32">
        <v>5254.4040790400004</v>
      </c>
    </row>
    <row r="39" spans="2:19" hidden="1">
      <c r="B39" s="12" t="s">
        <v>113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 hidden="1">
      <c r="B40" s="11" t="s">
        <v>4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19" hidden="1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19">
      <c r="B42" s="15" t="s">
        <v>114</v>
      </c>
      <c r="C42" s="31">
        <v>539.29093750000004</v>
      </c>
      <c r="D42" s="31">
        <v>539.29093750000004</v>
      </c>
      <c r="E42" s="31">
        <v>539.29093750000004</v>
      </c>
      <c r="F42" s="31">
        <v>539.29093750000004</v>
      </c>
      <c r="G42" s="31">
        <v>539.29093750000004</v>
      </c>
      <c r="H42" s="31">
        <v>539.29093750000004</v>
      </c>
      <c r="I42" s="31">
        <v>1079.0149999999999</v>
      </c>
      <c r="J42" s="31">
        <v>1079.0149999999999</v>
      </c>
      <c r="K42" s="31">
        <v>1079.0149999999999</v>
      </c>
      <c r="L42" s="31">
        <v>1079.0149999999999</v>
      </c>
      <c r="M42" s="31">
        <v>1079.0149999999999</v>
      </c>
      <c r="N42" s="31">
        <v>1496.0149999999999</v>
      </c>
    </row>
    <row r="43" spans="2:19">
      <c r="B43" s="1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19">
      <c r="B44" s="48" t="s">
        <v>115</v>
      </c>
      <c r="C44" s="127">
        <v>42.106883554307366</v>
      </c>
      <c r="D44" s="127">
        <v>140.04894949441649</v>
      </c>
      <c r="E44" s="127">
        <v>189.81937525403362</v>
      </c>
      <c r="F44" s="127">
        <v>233.01676235813872</v>
      </c>
      <c r="G44" s="127">
        <v>300.16787875675999</v>
      </c>
      <c r="H44" s="127">
        <v>385.5182256710649</v>
      </c>
      <c r="I44" s="127">
        <v>444.3340765853701</v>
      </c>
      <c r="J44" s="127">
        <v>511.87589414415982</v>
      </c>
      <c r="K44" s="118">
        <v>511.87589414415982</v>
      </c>
      <c r="L44" s="118">
        <v>664.58309570720337</v>
      </c>
      <c r="M44" s="118">
        <v>690.3263557768247</v>
      </c>
      <c r="N44" s="32">
        <v>769.23641051780396</v>
      </c>
    </row>
    <row r="45" spans="2:19">
      <c r="B45" s="48" t="s">
        <v>5</v>
      </c>
      <c r="C45" s="127">
        <v>0</v>
      </c>
      <c r="D45" s="127">
        <v>0</v>
      </c>
      <c r="E45" s="127">
        <v>950.00002277999999</v>
      </c>
      <c r="F45" s="127">
        <v>950.00002277999999</v>
      </c>
      <c r="G45" s="127">
        <v>950.00002277999999</v>
      </c>
      <c r="H45" s="127">
        <v>950.00002277999999</v>
      </c>
      <c r="I45" s="127">
        <v>950.00002277999999</v>
      </c>
      <c r="J45" s="127">
        <v>950.00002277999999</v>
      </c>
      <c r="K45" s="118">
        <v>950.00002277999999</v>
      </c>
      <c r="L45" s="118">
        <v>950.00002277999999</v>
      </c>
      <c r="M45" s="118">
        <v>950.00002277999999</v>
      </c>
      <c r="N45" s="32">
        <v>950.00002277999999</v>
      </c>
    </row>
    <row r="46" spans="2:19">
      <c r="B46" s="48" t="s">
        <v>6</v>
      </c>
      <c r="C46" s="127">
        <v>124.28922315999999</v>
      </c>
      <c r="D46" s="127">
        <v>217.19088340999997</v>
      </c>
      <c r="E46" s="127">
        <v>417.95620850999995</v>
      </c>
      <c r="F46" s="127">
        <v>639.96757660000003</v>
      </c>
      <c r="G46" s="127">
        <v>795.44902185000001</v>
      </c>
      <c r="H46" s="127">
        <v>1057.72492734</v>
      </c>
      <c r="I46" s="127">
        <v>1153.9517953799998</v>
      </c>
      <c r="J46" s="127">
        <v>1312.2077336100001</v>
      </c>
      <c r="K46" s="118">
        <v>1419.4745702100001</v>
      </c>
      <c r="L46" s="118">
        <v>1567.4000399900001</v>
      </c>
      <c r="M46" s="118">
        <v>1720.5072384600001</v>
      </c>
      <c r="N46" s="32">
        <v>2024.5746994399997</v>
      </c>
      <c r="Q46" s="101"/>
      <c r="R46" s="101"/>
      <c r="S46" s="101"/>
    </row>
    <row r="47" spans="2:19" ht="13.8" thickBot="1">
      <c r="B47" s="49" t="s">
        <v>7</v>
      </c>
      <c r="C47" s="128">
        <v>82.652343779999995</v>
      </c>
      <c r="D47" s="127">
        <v>140.66313350999999</v>
      </c>
      <c r="E47" s="127">
        <v>197.22424996000001</v>
      </c>
      <c r="F47" s="127">
        <v>207.05124565</v>
      </c>
      <c r="G47" s="127">
        <v>266.30484557</v>
      </c>
      <c r="H47" s="127">
        <v>345.12934356</v>
      </c>
      <c r="I47" s="127">
        <v>462.20043491000001</v>
      </c>
      <c r="J47" s="127">
        <v>533.40862472999993</v>
      </c>
      <c r="K47" s="118">
        <v>586.96888095999998</v>
      </c>
      <c r="L47" s="118">
        <v>599.12355146999994</v>
      </c>
      <c r="M47" s="118">
        <v>659.14435739999999</v>
      </c>
      <c r="N47" s="100">
        <v>1580.3823099199999</v>
      </c>
    </row>
    <row r="48" spans="2:19" ht="1.5" customHeight="1" thickBo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</row>
    <row r="49" spans="2:14">
      <c r="B49" s="270" t="s">
        <v>103</v>
      </c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</row>
    <row r="50" spans="2:14" ht="15.75" customHeight="1">
      <c r="B50" s="129" t="s">
        <v>112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</row>
    <row r="51" spans="2:14" ht="12.75" customHeight="1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</row>
    <row r="52" spans="2:14">
      <c r="B52" s="125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6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6"/>
    </row>
    <row r="168" spans="2:1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6"/>
    </row>
    <row r="169" spans="2:14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6"/>
    </row>
  </sheetData>
  <mergeCells count="4">
    <mergeCell ref="B2:N2"/>
    <mergeCell ref="B3:N3"/>
    <mergeCell ref="B4:N4"/>
    <mergeCell ref="B49:N49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D726-8974-4F90-9113-9798E5D8ED4D}">
  <sheetPr codeName="Sheet7">
    <tabColor theme="4" tint="-0.249977111117893"/>
    <pageSetUpPr fitToPage="1"/>
  </sheetPr>
  <dimension ref="A1:HN69"/>
  <sheetViews>
    <sheetView showGridLines="0" zoomScaleNormal="100" workbookViewId="0">
      <selection activeCell="B3" sqref="B3:N3"/>
    </sheetView>
  </sheetViews>
  <sheetFormatPr baseColWidth="10" defaultColWidth="11.44140625" defaultRowHeight="13.2"/>
  <cols>
    <col min="1" max="1" width="6" style="5" customWidth="1"/>
    <col min="2" max="2" width="46.109375" style="5" customWidth="1"/>
    <col min="3" max="3" width="13.5546875" style="5" customWidth="1"/>
    <col min="4" max="4" width="15.109375" style="5" customWidth="1"/>
    <col min="5" max="5" width="15.33203125" style="5" customWidth="1"/>
    <col min="6" max="6" width="13.6640625" style="5" customWidth="1"/>
    <col min="7" max="7" width="13.109375" style="5" customWidth="1"/>
    <col min="8" max="8" width="12.88671875" style="5" customWidth="1"/>
    <col min="9" max="9" width="14.44140625" style="5" customWidth="1"/>
    <col min="10" max="10" width="14.33203125" style="5" customWidth="1"/>
    <col min="11" max="11" width="14.5546875" style="5" customWidth="1"/>
    <col min="12" max="12" width="14.109375" style="5" customWidth="1"/>
    <col min="13" max="13" width="13.5546875" style="5" customWidth="1"/>
    <col min="14" max="14" width="14.44140625" style="25" customWidth="1"/>
    <col min="15" max="15" width="16.44140625" style="5" customWidth="1"/>
    <col min="16" max="16" width="14.6640625" style="5" customWidth="1"/>
    <col min="17" max="17" width="19.88671875" style="5" customWidth="1"/>
    <col min="18" max="18" width="19.33203125" style="5" customWidth="1"/>
    <col min="19" max="20" width="11.44140625" style="5" customWidth="1"/>
    <col min="21" max="16384" width="11.44140625" style="5"/>
  </cols>
  <sheetData>
    <row r="1" spans="1:221" ht="15.6" thickBot="1">
      <c r="B1" s="1"/>
    </row>
    <row r="2" spans="1:221" ht="17.25" customHeight="1">
      <c r="B2" s="274" t="s">
        <v>31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83"/>
      <c r="P2" s="273"/>
      <c r="Q2" s="273"/>
      <c r="R2" s="273"/>
      <c r="S2" s="273"/>
      <c r="T2" s="273"/>
    </row>
    <row r="3" spans="1:221" ht="15" customHeight="1">
      <c r="B3" s="276">
        <v>2019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  <c r="P3" s="273"/>
      <c r="Q3" s="273"/>
      <c r="R3" s="273"/>
      <c r="S3" s="273"/>
      <c r="T3" s="273"/>
    </row>
    <row r="4" spans="1:221" ht="18" customHeight="1" thickBot="1">
      <c r="B4" s="277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85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8752.3787589399999</v>
      </c>
      <c r="D7" s="30">
        <v>15934.679324220002</v>
      </c>
      <c r="E7" s="30">
        <v>23999.230714750003</v>
      </c>
      <c r="F7" s="30">
        <v>38244.542285980002</v>
      </c>
      <c r="G7" s="30">
        <v>45901.486065789999</v>
      </c>
      <c r="H7" s="30">
        <v>57844.115422499992</v>
      </c>
      <c r="I7" s="30">
        <v>66833.25248915999</v>
      </c>
      <c r="J7" s="30">
        <v>74556.37558200999</v>
      </c>
      <c r="K7" s="30">
        <v>86985.06839227998</v>
      </c>
      <c r="L7" s="30">
        <v>95910.731333270014</v>
      </c>
      <c r="M7" s="30">
        <v>104361.97546228247</v>
      </c>
      <c r="N7" s="30">
        <v>117897.66716752762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6" t="s">
        <v>56</v>
      </c>
      <c r="C8" s="31">
        <v>8535.2152010200007</v>
      </c>
      <c r="D8" s="31">
        <v>15589.214957810002</v>
      </c>
      <c r="E8" s="31">
        <v>23300.376996890005</v>
      </c>
      <c r="F8" s="31">
        <v>37206.196439940002</v>
      </c>
      <c r="G8" s="31">
        <v>44814.53771818</v>
      </c>
      <c r="H8" s="31">
        <v>56354.924248639989</v>
      </c>
      <c r="I8" s="31">
        <v>65216.760143989995</v>
      </c>
      <c r="J8" s="31">
        <v>72862.79033050999</v>
      </c>
      <c r="K8" s="31">
        <v>85234.15480023998</v>
      </c>
      <c r="L8" s="31">
        <v>93115.747956100007</v>
      </c>
      <c r="M8" s="31">
        <v>100980.59272242</v>
      </c>
      <c r="N8" s="31">
        <v>113351.58950936001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7" t="s">
        <v>104</v>
      </c>
      <c r="C9" s="31">
        <v>7628.6148263600007</v>
      </c>
      <c r="D9" s="31">
        <v>14295.477686970002</v>
      </c>
      <c r="E9" s="31">
        <v>21571.561543500004</v>
      </c>
      <c r="F9" s="31">
        <v>35018.153522190005</v>
      </c>
      <c r="G9" s="31">
        <v>42290.623928889996</v>
      </c>
      <c r="H9" s="31">
        <v>53318.227137909991</v>
      </c>
      <c r="I9" s="31">
        <v>61067.050273189998</v>
      </c>
      <c r="J9" s="31">
        <v>68399.656742679988</v>
      </c>
      <c r="K9" s="31">
        <v>80347.602595309974</v>
      </c>
      <c r="L9" s="31">
        <v>87845.564897010001</v>
      </c>
      <c r="M9" s="31">
        <v>95370.434215749992</v>
      </c>
      <c r="N9" s="31">
        <v>107445.68342880001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113" t="s">
        <v>105</v>
      </c>
      <c r="C10" s="31">
        <v>245.35093074</v>
      </c>
      <c r="D10" s="31">
        <v>485.54359482999996</v>
      </c>
      <c r="E10" s="31">
        <v>708.73182556999996</v>
      </c>
      <c r="F10" s="31">
        <v>941.93557936999991</v>
      </c>
      <c r="G10" s="31">
        <v>1137.42523398</v>
      </c>
      <c r="H10" s="31">
        <v>1373.7999505400001</v>
      </c>
      <c r="I10" s="31">
        <v>1594.7943073700001</v>
      </c>
      <c r="J10" s="31">
        <v>1818.8200404300001</v>
      </c>
      <c r="K10" s="31">
        <v>2037.047894409</v>
      </c>
      <c r="L10" s="31">
        <v>2243.790465649</v>
      </c>
      <c r="M10" s="31">
        <v>2477.2979911490002</v>
      </c>
      <c r="N10" s="31">
        <v>2725.3379009690002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7" t="s">
        <v>106</v>
      </c>
      <c r="C11" s="31">
        <v>906.60037465999994</v>
      </c>
      <c r="D11" s="31">
        <v>1293.7372708399998</v>
      </c>
      <c r="E11" s="31">
        <v>1728.8154533900001</v>
      </c>
      <c r="F11" s="31">
        <v>2188.04291775</v>
      </c>
      <c r="G11" s="31">
        <v>2523.9137892900003</v>
      </c>
      <c r="H11" s="31">
        <v>3036.6971107300001</v>
      </c>
      <c r="I11" s="31">
        <v>4149.7098707999994</v>
      </c>
      <c r="J11" s="31">
        <v>4463.1335878299997</v>
      </c>
      <c r="K11" s="31">
        <v>4886.5522049300007</v>
      </c>
      <c r="L11" s="31">
        <v>5270.1830590899999</v>
      </c>
      <c r="M11" s="31">
        <v>5610.158506669999</v>
      </c>
      <c r="N11" s="31">
        <v>5905.9060805599993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113" t="s">
        <v>107</v>
      </c>
      <c r="C12" s="31">
        <v>532.36093749999998</v>
      </c>
      <c r="D12" s="31">
        <v>532.36093749999998</v>
      </c>
      <c r="E12" s="31">
        <v>532.36093749999998</v>
      </c>
      <c r="F12" s="31">
        <v>532.36093749999998</v>
      </c>
      <c r="G12" s="31">
        <v>532.36093749999998</v>
      </c>
      <c r="H12" s="31">
        <v>532.36093749999998</v>
      </c>
      <c r="I12" s="31">
        <v>1068.2328124999999</v>
      </c>
      <c r="J12" s="31">
        <v>1068.2328124999999</v>
      </c>
      <c r="K12" s="31">
        <v>1068.2328124999999</v>
      </c>
      <c r="L12" s="31">
        <v>1068.2328124999999</v>
      </c>
      <c r="M12" s="31">
        <v>1068.2328124999999</v>
      </c>
      <c r="N12" s="31">
        <v>1068.2328124999999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46" t="s">
        <v>108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339.83465807248126</v>
      </c>
      <c r="N13" s="31">
        <v>370.7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58</v>
      </c>
      <c r="C14" s="31">
        <v>217.16355791999999</v>
      </c>
      <c r="D14" s="31">
        <v>345.46436641000003</v>
      </c>
      <c r="E14" s="31">
        <v>698.85371785999996</v>
      </c>
      <c r="F14" s="31">
        <v>1038.34584604</v>
      </c>
      <c r="G14" s="31">
        <v>1086.9483476099999</v>
      </c>
      <c r="H14" s="31">
        <v>1489.1911738600002</v>
      </c>
      <c r="I14" s="31">
        <v>1616.4923451699999</v>
      </c>
      <c r="J14" s="31">
        <v>1693.5852515000001</v>
      </c>
      <c r="K14" s="31">
        <v>1750.9135920399999</v>
      </c>
      <c r="L14" s="31">
        <v>2794.98337717</v>
      </c>
      <c r="M14" s="31">
        <v>3041.5480817900002</v>
      </c>
      <c r="N14" s="31">
        <v>4175.3776581676002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5"/>
      <c r="P15" s="5" t="s">
        <v>116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32" t="s">
        <v>32</v>
      </c>
      <c r="C16" s="32">
        <v>4733.3289849216508</v>
      </c>
      <c r="D16" s="32">
        <v>12226.384836447716</v>
      </c>
      <c r="E16" s="32">
        <v>20519.060461467521</v>
      </c>
      <c r="F16" s="32">
        <v>26751.267116814954</v>
      </c>
      <c r="G16" s="32">
        <v>35947.064691048436</v>
      </c>
      <c r="H16" s="32">
        <v>47132.222728608023</v>
      </c>
      <c r="I16" s="32">
        <v>55589.866714530544</v>
      </c>
      <c r="J16" s="32">
        <v>63976.187466165997</v>
      </c>
      <c r="K16" s="32">
        <v>72459.380228475391</v>
      </c>
      <c r="L16" s="32">
        <v>79958.923564526194</v>
      </c>
      <c r="M16" s="32">
        <v>91186.611088151534</v>
      </c>
      <c r="N16" s="32">
        <v>105007.41407422339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6" t="s">
        <v>60</v>
      </c>
      <c r="C17" s="32">
        <v>3129.6819074249838</v>
      </c>
      <c r="D17" s="32">
        <v>7407.5209502943817</v>
      </c>
      <c r="E17" s="32">
        <v>12011.730146435522</v>
      </c>
      <c r="F17" s="32">
        <v>16107.447354560289</v>
      </c>
      <c r="G17" s="32">
        <v>21176.7809379071</v>
      </c>
      <c r="H17" s="32">
        <v>28294.940832284021</v>
      </c>
      <c r="I17" s="32">
        <v>33069.129889743876</v>
      </c>
      <c r="J17" s="32">
        <v>37608.020737222658</v>
      </c>
      <c r="K17" s="32">
        <v>42222.726219602395</v>
      </c>
      <c r="L17" s="32">
        <v>47149.632943079538</v>
      </c>
      <c r="M17" s="32">
        <v>52698.423584428194</v>
      </c>
      <c r="N17" s="32">
        <v>60585.910629309998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7" t="s">
        <v>64</v>
      </c>
      <c r="C18" s="31">
        <v>2731.2111917059838</v>
      </c>
      <c r="D18" s="31">
        <v>5690.5974433713818</v>
      </c>
      <c r="E18" s="31">
        <v>8653.1734493765216</v>
      </c>
      <c r="F18" s="31">
        <v>11508.27874817072</v>
      </c>
      <c r="G18" s="31">
        <v>14900.147446297531</v>
      </c>
      <c r="H18" s="114">
        <v>20075.979311698022</v>
      </c>
      <c r="I18" s="31">
        <v>23205.155148524875</v>
      </c>
      <c r="J18" s="31">
        <v>26240.364775288661</v>
      </c>
      <c r="K18" s="31">
        <v>29396.904881434391</v>
      </c>
      <c r="L18" s="31">
        <v>32466.005298465538</v>
      </c>
      <c r="M18" s="31">
        <v>36529.396472014239</v>
      </c>
      <c r="N18" s="31">
        <v>41566.392345228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65</v>
      </c>
      <c r="C19" s="31">
        <v>249.70089999999999</v>
      </c>
      <c r="D19" s="31">
        <v>615.67200000000003</v>
      </c>
      <c r="E19" s="31">
        <v>1124.5440000000001</v>
      </c>
      <c r="F19" s="31">
        <v>1459.8030000000001</v>
      </c>
      <c r="G19" s="31">
        <v>1883.5219999999999</v>
      </c>
      <c r="H19" s="114">
        <v>2540.0849288499999</v>
      </c>
      <c r="I19" s="31">
        <v>2936.89</v>
      </c>
      <c r="J19" s="31">
        <v>3469.6314000000002</v>
      </c>
      <c r="K19" s="31">
        <v>3937.5681017800002</v>
      </c>
      <c r="L19" s="31">
        <v>4384.0833258300008</v>
      </c>
      <c r="M19" s="31">
        <v>4975.7131548699999</v>
      </c>
      <c r="N19" s="31">
        <v>5395.8217986999998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66</v>
      </c>
      <c r="C20" s="31">
        <v>148.76981571900004</v>
      </c>
      <c r="D20" s="31">
        <v>1101.2515069229996</v>
      </c>
      <c r="E20" s="31">
        <v>2234.0126970589999</v>
      </c>
      <c r="F20" s="31">
        <v>3139.3656063895696</v>
      </c>
      <c r="G20" s="31">
        <v>4393.1114916095694</v>
      </c>
      <c r="H20" s="31">
        <v>5678.8765917360006</v>
      </c>
      <c r="I20" s="31">
        <v>6927.0847412189996</v>
      </c>
      <c r="J20" s="31">
        <v>7898.0245619339994</v>
      </c>
      <c r="K20" s="31">
        <v>8888.253236388</v>
      </c>
      <c r="L20" s="31">
        <v>10299.544318783999</v>
      </c>
      <c r="M20" s="31">
        <v>11193.313957543955</v>
      </c>
      <c r="N20" s="31">
        <v>13623.696485381997</v>
      </c>
      <c r="O20" s="5"/>
      <c r="P20" s="5"/>
      <c r="Q20" s="131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</row>
    <row r="21" spans="1:222" s="29" customFormat="1">
      <c r="A21" s="5"/>
      <c r="B21" s="46" t="s">
        <v>61</v>
      </c>
      <c r="C21" s="32">
        <v>92.95022431999999</v>
      </c>
      <c r="D21" s="32">
        <v>234.20272245999999</v>
      </c>
      <c r="E21" s="32">
        <v>339.70562939000001</v>
      </c>
      <c r="F21" s="32">
        <v>443.91063801000007</v>
      </c>
      <c r="G21" s="32">
        <v>526.76758380000001</v>
      </c>
      <c r="H21" s="32">
        <v>638.72190608999995</v>
      </c>
      <c r="I21" s="32">
        <v>723.3833823299999</v>
      </c>
      <c r="J21" s="32">
        <v>857.88313477999998</v>
      </c>
      <c r="K21" s="32">
        <v>956.47862368299991</v>
      </c>
      <c r="L21" s="32">
        <v>1061.7727418879999</v>
      </c>
      <c r="M21" s="32">
        <v>1150.42681945</v>
      </c>
      <c r="N21" s="32">
        <v>1271.0908746139999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</row>
    <row r="22" spans="1:222" s="29" customFormat="1">
      <c r="A22" s="5"/>
      <c r="B22" s="47" t="s">
        <v>67</v>
      </c>
      <c r="C22" s="31">
        <v>90.273132319999988</v>
      </c>
      <c r="D22" s="31">
        <v>180.80898696</v>
      </c>
      <c r="E22" s="31">
        <v>260.64576418000001</v>
      </c>
      <c r="F22" s="31">
        <v>339.22872942000004</v>
      </c>
      <c r="G22" s="31">
        <v>416.04457272000002</v>
      </c>
      <c r="H22" s="31">
        <v>486.55358758</v>
      </c>
      <c r="I22" s="31">
        <v>571.36731312999996</v>
      </c>
      <c r="J22" s="31">
        <v>649.55398228000001</v>
      </c>
      <c r="K22" s="31">
        <v>728.42397394299996</v>
      </c>
      <c r="L22" s="31">
        <v>808.00723484800005</v>
      </c>
      <c r="M22" s="31">
        <v>886.77213841000014</v>
      </c>
      <c r="N22" s="31">
        <v>971.23806114399997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</row>
    <row r="23" spans="1:222" s="29" customFormat="1">
      <c r="A23" s="5"/>
      <c r="B23" s="47" t="s">
        <v>68</v>
      </c>
      <c r="C23" s="31">
        <v>2.677092</v>
      </c>
      <c r="D23" s="31">
        <v>53.393735499999998</v>
      </c>
      <c r="E23" s="31">
        <v>79.059865209999998</v>
      </c>
      <c r="F23" s="31">
        <v>104.68190859000001</v>
      </c>
      <c r="G23" s="31">
        <v>110.72301108000001</v>
      </c>
      <c r="H23" s="31">
        <v>152.16831851000001</v>
      </c>
      <c r="I23" s="31">
        <v>152.0160692</v>
      </c>
      <c r="J23" s="31">
        <v>208.32915249999999</v>
      </c>
      <c r="K23" s="31">
        <v>228.05464973999997</v>
      </c>
      <c r="L23" s="31">
        <v>253.76550703999993</v>
      </c>
      <c r="M23" s="31">
        <v>263.65468103999996</v>
      </c>
      <c r="N23" s="31">
        <v>299.85281347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</row>
    <row r="24" spans="1:222" s="29" customFormat="1">
      <c r="A24" s="5"/>
      <c r="B24" s="46" t="s">
        <v>62</v>
      </c>
      <c r="C24" s="32">
        <v>917.46097886000007</v>
      </c>
      <c r="D24" s="32">
        <v>2247.8423366000002</v>
      </c>
      <c r="E24" s="32">
        <v>3755.5306702199996</v>
      </c>
      <c r="F24" s="32">
        <v>4019.74313785</v>
      </c>
      <c r="G24" s="32">
        <v>6348.4061885800002</v>
      </c>
      <c r="H24" s="32">
        <v>8051.6604453000009</v>
      </c>
      <c r="I24" s="32">
        <v>9300.4342516800007</v>
      </c>
      <c r="J24" s="32">
        <v>10710.027423129999</v>
      </c>
      <c r="K24" s="32">
        <v>12198.620108964002</v>
      </c>
      <c r="L24" s="32">
        <v>12453.842532024002</v>
      </c>
      <c r="M24" s="32">
        <v>15303.071624012</v>
      </c>
      <c r="N24" s="32">
        <v>17404.207475112999</v>
      </c>
      <c r="O24" s="5"/>
      <c r="P24" s="6"/>
      <c r="Q24" s="115"/>
      <c r="R24" s="11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</row>
    <row r="25" spans="1:222" s="29" customFormat="1">
      <c r="A25" s="5"/>
      <c r="B25" s="47" t="s">
        <v>67</v>
      </c>
      <c r="C25" s="31">
        <v>245.75425886000002</v>
      </c>
      <c r="D25" s="31">
        <v>1381.8057581</v>
      </c>
      <c r="E25" s="31">
        <v>2296.1636309599999</v>
      </c>
      <c r="F25" s="31">
        <v>2333.6989444400001</v>
      </c>
      <c r="G25" s="31">
        <v>4277.5836006400004</v>
      </c>
      <c r="H25" s="114">
        <v>4944.5981531800007</v>
      </c>
      <c r="I25" s="31">
        <v>5560.5989861600001</v>
      </c>
      <c r="J25" s="31">
        <v>6778.4279019799997</v>
      </c>
      <c r="K25" s="31">
        <v>7668.1452866740001</v>
      </c>
      <c r="L25" s="31">
        <v>7677.697623594001</v>
      </c>
      <c r="M25" s="31">
        <v>10159.470709212001</v>
      </c>
      <c r="N25" s="31">
        <v>11276.000260523</v>
      </c>
      <c r="O25" s="5"/>
      <c r="P25" s="6"/>
      <c r="Q25" s="115"/>
      <c r="R25" s="11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</row>
    <row r="26" spans="1:222" s="29" customFormat="1">
      <c r="A26" s="5"/>
      <c r="B26" s="47" t="s">
        <v>68</v>
      </c>
      <c r="C26" s="31">
        <v>671.70672000000002</v>
      </c>
      <c r="D26" s="31">
        <v>866.03657850000002</v>
      </c>
      <c r="E26" s="31">
        <v>1459.36703926</v>
      </c>
      <c r="F26" s="31">
        <v>1686.0441934099999</v>
      </c>
      <c r="G26" s="31">
        <v>2070.8225879399997</v>
      </c>
      <c r="H26" s="114">
        <v>3107.0622921200002</v>
      </c>
      <c r="I26" s="31">
        <v>3739.8352655200001</v>
      </c>
      <c r="J26" s="31">
        <v>3931.5995211499999</v>
      </c>
      <c r="K26" s="31">
        <v>4530.4748222900025</v>
      </c>
      <c r="L26" s="31">
        <v>4776.144908430002</v>
      </c>
      <c r="M26" s="31">
        <v>5143.6009147999994</v>
      </c>
      <c r="N26" s="31">
        <v>6128.2072145899992</v>
      </c>
      <c r="O26" s="5"/>
      <c r="P26" s="132"/>
      <c r="Q26" s="116"/>
      <c r="R26" s="11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46" t="s">
        <v>117</v>
      </c>
      <c r="C27" s="118">
        <v>593.2358743166667</v>
      </c>
      <c r="D27" s="118">
        <v>2336.8188270933338</v>
      </c>
      <c r="E27" s="118">
        <v>4412.0940154219998</v>
      </c>
      <c r="F27" s="118">
        <v>6180.165986394667</v>
      </c>
      <c r="G27" s="118">
        <v>7895.1099807613346</v>
      </c>
      <c r="H27" s="118">
        <v>10146.899544934</v>
      </c>
      <c r="I27" s="118">
        <v>12496.919190776669</v>
      </c>
      <c r="J27" s="118">
        <v>14800.256171033336</v>
      </c>
      <c r="K27" s="118">
        <v>17081.555276225998</v>
      </c>
      <c r="L27" s="118">
        <v>19293.675347534663</v>
      </c>
      <c r="M27" s="118">
        <v>22034.689060261338</v>
      </c>
      <c r="N27" s="118">
        <v>25746.205095186397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 hidden="1">
      <c r="A28" s="5"/>
      <c r="B28" s="46" t="s">
        <v>54</v>
      </c>
      <c r="C28" s="119">
        <v>0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>
        <v>0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31"/>
      <c r="C29" s="31"/>
      <c r="D29" s="31"/>
      <c r="E29" s="31"/>
      <c r="F29" s="31"/>
      <c r="G29" s="31"/>
      <c r="H29" s="31"/>
      <c r="I29" s="31"/>
      <c r="J29" s="31"/>
      <c r="K29" s="120"/>
      <c r="L29" s="31"/>
      <c r="M29" s="31"/>
      <c r="N29" s="3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32" t="s">
        <v>9</v>
      </c>
      <c r="C30" s="32">
        <v>3801.8862160983499</v>
      </c>
      <c r="D30" s="32">
        <v>3362.8301213622854</v>
      </c>
      <c r="E30" s="32">
        <v>2781.3165354224839</v>
      </c>
      <c r="F30" s="32">
        <v>10454.929323125049</v>
      </c>
      <c r="G30" s="32">
        <v>8867.4730271315639</v>
      </c>
      <c r="H30" s="32">
        <v>9222.7015200319656</v>
      </c>
      <c r="I30" s="32">
        <v>9626.893429459451</v>
      </c>
      <c r="J30" s="32">
        <v>8886.6028643439931</v>
      </c>
      <c r="K30" s="32">
        <v>12774.774571764588</v>
      </c>
      <c r="L30" s="32">
        <v>13156.824391573813</v>
      </c>
      <c r="M30" s="32">
        <v>9793.9816342684644</v>
      </c>
      <c r="N30" s="32">
        <v>8344.1754351366253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>
      <c r="A32" s="5"/>
      <c r="B32" s="32" t="s">
        <v>94</v>
      </c>
      <c r="C32" s="32">
        <v>1716.509450136575</v>
      </c>
      <c r="D32" s="32">
        <v>3644.7980839379306</v>
      </c>
      <c r="E32" s="32">
        <v>6385.5904663918664</v>
      </c>
      <c r="F32" s="32">
        <v>7913.8573317508708</v>
      </c>
      <c r="G32" s="32">
        <v>10263.153123397431</v>
      </c>
      <c r="H32" s="32">
        <v>12838.610932118081</v>
      </c>
      <c r="I32" s="32">
        <v>15138.50019666757</v>
      </c>
      <c r="J32" s="32">
        <v>17422.326213706358</v>
      </c>
      <c r="K32" s="32">
        <v>19653.572856942475</v>
      </c>
      <c r="L32" s="32">
        <v>21701.843608207317</v>
      </c>
      <c r="M32" s="32">
        <v>24247.033114329697</v>
      </c>
      <c r="N32" s="32">
        <v>28096.101767273598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>
      <c r="A33" s="5"/>
      <c r="B33" s="45" t="s">
        <v>69</v>
      </c>
      <c r="C33" s="31">
        <v>552.67724070999998</v>
      </c>
      <c r="D33" s="31">
        <v>1262.7137656699999</v>
      </c>
      <c r="E33" s="31">
        <v>2578.7579294699999</v>
      </c>
      <c r="F33" s="31">
        <v>2940.1188254799999</v>
      </c>
      <c r="G33" s="31">
        <v>3950.9803566900009</v>
      </c>
      <c r="H33" s="31">
        <v>4772.50256911</v>
      </c>
      <c r="I33" s="31">
        <v>5664.8911379300007</v>
      </c>
      <c r="J33" s="31">
        <v>6531.0336306000008</v>
      </c>
      <c r="K33" s="31">
        <v>7320.4072194199998</v>
      </c>
      <c r="L33" s="31">
        <v>7959.1661269199994</v>
      </c>
      <c r="M33" s="31">
        <v>8680.7540184300015</v>
      </c>
      <c r="N33" s="31">
        <v>10268.93250778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 hidden="1">
      <c r="A34" s="5"/>
      <c r="B34" s="45" t="s">
        <v>70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>
      <c r="A35" s="5"/>
      <c r="B35" s="45" t="s">
        <v>92</v>
      </c>
      <c r="C35" s="31">
        <v>1163.832209426575</v>
      </c>
      <c r="D35" s="31">
        <v>2382.0843182679305</v>
      </c>
      <c r="E35" s="31">
        <v>3806.8325369218669</v>
      </c>
      <c r="F35" s="31">
        <v>4973.7385062708709</v>
      </c>
      <c r="G35" s="31">
        <v>6312.1727667074301</v>
      </c>
      <c r="H35" s="31">
        <v>8066.1083630080811</v>
      </c>
      <c r="I35" s="31">
        <v>9473.6090587375693</v>
      </c>
      <c r="J35" s="31">
        <v>10891.292583106355</v>
      </c>
      <c r="K35" s="31">
        <v>12333.165637522476</v>
      </c>
      <c r="L35" s="31">
        <v>13742.677481287315</v>
      </c>
      <c r="M35" s="31">
        <v>15566.279095899696</v>
      </c>
      <c r="N35" s="31">
        <v>17827.169259493596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 hidden="1">
      <c r="A36" s="5"/>
      <c r="B36" s="45" t="s">
        <v>55</v>
      </c>
      <c r="C36" s="121">
        <v>0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>
        <v>0</v>
      </c>
      <c r="O36" s="5"/>
      <c r="P36" s="288"/>
      <c r="Q36" s="288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>
      <c r="A37" s="5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"/>
      <c r="P37" s="51"/>
      <c r="Q37" s="51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2" t="s">
        <v>10</v>
      </c>
      <c r="C38" s="32">
        <v>6449.8384350582255</v>
      </c>
      <c r="D38" s="32">
        <v>15871.182920385647</v>
      </c>
      <c r="E38" s="32">
        <v>26904.650927859388</v>
      </c>
      <c r="F38" s="32">
        <v>34665.124448565824</v>
      </c>
      <c r="G38" s="32">
        <v>46210.217814445867</v>
      </c>
      <c r="H38" s="32">
        <v>59970.833660726101</v>
      </c>
      <c r="I38" s="32">
        <v>70728.366911198114</v>
      </c>
      <c r="J38" s="32">
        <v>81398.513679872354</v>
      </c>
      <c r="K38" s="32">
        <v>92112.953085417859</v>
      </c>
      <c r="L38" s="32">
        <v>101660.76717273351</v>
      </c>
      <c r="M38" s="32">
        <v>115433.64420248123</v>
      </c>
      <c r="N38" s="32">
        <v>133103.51584149699</v>
      </c>
      <c r="O38" s="5"/>
      <c r="P38" s="3"/>
      <c r="Q38" s="3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 ht="18.75" customHeight="1">
      <c r="A40" s="5"/>
      <c r="B40" s="33" t="s">
        <v>11</v>
      </c>
      <c r="C40" s="33">
        <v>2302.5403238817744</v>
      </c>
      <c r="D40" s="33">
        <v>63.496403834355078</v>
      </c>
      <c r="E40" s="33">
        <v>-2905.4202131093843</v>
      </c>
      <c r="F40" s="33">
        <v>3579.4178374141775</v>
      </c>
      <c r="G40" s="33">
        <v>-308.7317486558677</v>
      </c>
      <c r="H40" s="33">
        <v>-2126.718238226109</v>
      </c>
      <c r="I40" s="33">
        <v>-3895.1144220381248</v>
      </c>
      <c r="J40" s="33">
        <v>-6842.1380978623638</v>
      </c>
      <c r="K40" s="33">
        <v>-5127.8846931378794</v>
      </c>
      <c r="L40" s="33">
        <v>-5750.0358394634968</v>
      </c>
      <c r="M40" s="33">
        <v>-11071.668740198758</v>
      </c>
      <c r="N40" s="33">
        <v>-15205.848673969376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 ht="14.4" thickBot="1">
      <c r="A41" s="5"/>
      <c r="B41" s="32" t="s">
        <v>109</v>
      </c>
      <c r="C41" s="32">
        <v>-2302.5403238817744</v>
      </c>
      <c r="D41" s="32">
        <v>-63.496403834355078</v>
      </c>
      <c r="E41" s="32">
        <v>2905.4202131093843</v>
      </c>
      <c r="F41" s="32">
        <v>-3579.4178374141775</v>
      </c>
      <c r="G41" s="32">
        <v>308.7317486558677</v>
      </c>
      <c r="H41" s="32">
        <v>2126.718238226109</v>
      </c>
      <c r="I41" s="32">
        <v>3895.1144220381248</v>
      </c>
      <c r="J41" s="32">
        <v>6842.1380978623638</v>
      </c>
      <c r="K41" s="32">
        <v>5127.8846931378794</v>
      </c>
      <c r="L41" s="32">
        <v>5750.0358394634968</v>
      </c>
      <c r="M41" s="32">
        <v>11071.668740198758</v>
      </c>
      <c r="N41" s="32">
        <v>15205.848673969376</v>
      </c>
      <c r="O41" s="5"/>
      <c r="P41" s="3"/>
      <c r="Q41" s="3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 ht="13.8" hidden="1" thickBot="1">
      <c r="A42" s="5"/>
      <c r="B42" s="31" t="s">
        <v>16</v>
      </c>
      <c r="C42" s="63">
        <v>-223.36600000000001</v>
      </c>
      <c r="D42" s="63">
        <v>-21.22199999999998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 ht="13.8" hidden="1" thickBot="1">
      <c r="A43" s="5"/>
      <c r="B43" s="31" t="s">
        <v>75</v>
      </c>
      <c r="C43" s="34">
        <v>29.234000000000002</v>
      </c>
      <c r="D43" s="34">
        <v>706.77800000000002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 ht="13.8" hidden="1" thickBot="1">
      <c r="A44" s="5"/>
      <c r="B44" s="31" t="s">
        <v>96</v>
      </c>
      <c r="C44" s="34">
        <v>-274.90000000000003</v>
      </c>
      <c r="D44" s="34">
        <v>-754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5"/>
      <c r="P44" s="5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 ht="13.8" hidden="1" thickBot="1">
      <c r="A45" s="5"/>
      <c r="B45" s="31" t="s">
        <v>97</v>
      </c>
      <c r="C45" s="34">
        <v>22.3</v>
      </c>
      <c r="D45" s="34">
        <v>26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 ht="13.8" hidden="1" thickBot="1">
      <c r="A46" s="5"/>
      <c r="B46" s="31" t="s">
        <v>98</v>
      </c>
      <c r="C46" s="34">
        <v>0</v>
      </c>
      <c r="D46" s="34">
        <v>0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.8" hidden="1" thickBot="1">
      <c r="A47" s="5"/>
      <c r="B47" s="31" t="s">
        <v>13</v>
      </c>
      <c r="C47" s="32">
        <v>-1546.828777561778</v>
      </c>
      <c r="D47" s="32">
        <v>490.0871349776462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s="29" customFormat="1" ht="13.8" hidden="1" thickBot="1">
      <c r="A48" s="5"/>
      <c r="B48" s="31" t="s">
        <v>14</v>
      </c>
      <c r="C48" s="34">
        <v>0</v>
      </c>
      <c r="D48" s="34">
        <v>0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</row>
    <row r="49" spans="1:221" s="29" customFormat="1" ht="13.8" hidden="1" thickBot="1">
      <c r="A49" s="5"/>
      <c r="B49" s="31" t="s">
        <v>96</v>
      </c>
      <c r="C49" s="34">
        <v>-1.4</v>
      </c>
      <c r="D49" s="34">
        <v>-770.37019999999995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5"/>
      <c r="P49" s="50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.8" hidden="1" thickBot="1">
      <c r="A50" s="5"/>
      <c r="B50" s="31" t="s">
        <v>99</v>
      </c>
      <c r="C50" s="34">
        <v>287.25002313999994</v>
      </c>
      <c r="D50" s="34">
        <v>496.97789521000004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5"/>
      <c r="P50" s="50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s="29" customFormat="1" ht="13.8" hidden="1" thickBot="1">
      <c r="A51" s="5"/>
      <c r="B51" s="31" t="s">
        <v>101</v>
      </c>
      <c r="C51" s="34">
        <v>-3259.9790760601086</v>
      </c>
      <c r="D51" s="34">
        <v>-1829.2165053934448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5"/>
      <c r="P51" s="50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</row>
    <row r="52" spans="1:221" s="29" customFormat="1" ht="13.8" hidden="1" thickBot="1">
      <c r="A52" s="5"/>
      <c r="B52" s="31" t="s">
        <v>102</v>
      </c>
      <c r="C52" s="34">
        <v>1427.3002753583307</v>
      </c>
      <c r="D52" s="34">
        <v>2592.695945161091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5"/>
      <c r="P52" s="50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</row>
    <row r="53" spans="1:221" ht="13.8" hidden="1" thickBot="1">
      <c r="B53" s="37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1:221" ht="13.8" hidden="1" thickBot="1">
      <c r="B54" s="40" t="s">
        <v>8</v>
      </c>
      <c r="C54" s="12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123"/>
    </row>
    <row r="55" spans="1:221" s="29" customFormat="1">
      <c r="A55" s="5"/>
      <c r="B55" s="41" t="s">
        <v>25</v>
      </c>
      <c r="C55" s="124">
        <v>615051</v>
      </c>
      <c r="D55" s="124">
        <v>615051</v>
      </c>
      <c r="E55" s="124">
        <v>615051</v>
      </c>
      <c r="F55" s="124">
        <v>615051</v>
      </c>
      <c r="G55" s="124">
        <v>615051</v>
      </c>
      <c r="H55" s="124">
        <v>615051</v>
      </c>
      <c r="I55" s="124">
        <v>615051</v>
      </c>
      <c r="J55" s="124">
        <v>615051</v>
      </c>
      <c r="K55" s="124">
        <v>615051</v>
      </c>
      <c r="L55" s="124">
        <v>615051</v>
      </c>
      <c r="M55" s="124">
        <v>615051</v>
      </c>
      <c r="N55" s="124">
        <v>615051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</row>
    <row r="56" spans="1:221" s="29" customFormat="1" ht="13.8" thickBot="1">
      <c r="A56" s="5"/>
      <c r="B56" s="43" t="s">
        <v>26</v>
      </c>
      <c r="C56" s="44">
        <v>0.37436575566607883</v>
      </c>
      <c r="D56" s="44">
        <v>1.0323762392769879E-2</v>
      </c>
      <c r="E56" s="44">
        <v>-0.47238687736616713</v>
      </c>
      <c r="F56" s="44">
        <v>0.58197089955372439</v>
      </c>
      <c r="G56" s="44">
        <v>-5.0196121729070876E-2</v>
      </c>
      <c r="H56" s="44">
        <v>-0.34577916924386903</v>
      </c>
      <c r="I56" s="44">
        <v>-0.63329942102982106</v>
      </c>
      <c r="J56" s="44">
        <v>-1.1124505281452048</v>
      </c>
      <c r="K56" s="44">
        <v>-0.83373325027320988</v>
      </c>
      <c r="L56" s="44">
        <v>-0.93488764988000939</v>
      </c>
      <c r="M56" s="44">
        <v>-1.8001220614548643</v>
      </c>
      <c r="N56" s="44">
        <v>-2.4722907001158241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</row>
    <row r="57" spans="1:221" ht="13.5" customHeight="1">
      <c r="B57" s="2" t="s">
        <v>110</v>
      </c>
    </row>
    <row r="58" spans="1:221">
      <c r="A58" s="6"/>
      <c r="B58" s="270" t="s">
        <v>111</v>
      </c>
      <c r="C58" s="270"/>
      <c r="D58" s="270"/>
      <c r="E58" s="7"/>
      <c r="F58" s="7"/>
      <c r="G58" s="7"/>
      <c r="H58" s="7"/>
      <c r="I58" s="7"/>
      <c r="J58" s="7"/>
      <c r="K58" s="7"/>
      <c r="L58" s="7"/>
      <c r="M58" s="7"/>
      <c r="N58" s="7"/>
      <c r="O58" s="6"/>
      <c r="P58" s="6"/>
    </row>
    <row r="59" spans="1:221">
      <c r="A59" s="6"/>
      <c r="B59" s="99"/>
      <c r="C59" s="10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  <c r="P59" s="7"/>
    </row>
    <row r="60" spans="1:221">
      <c r="A60" s="6"/>
      <c r="B60" s="99"/>
      <c r="N60" s="5"/>
      <c r="O60" s="6"/>
      <c r="P60" s="6"/>
    </row>
    <row r="61" spans="1:221" ht="15.75" customHeight="1">
      <c r="A61" s="6"/>
      <c r="B61" s="99"/>
      <c r="N61" s="5"/>
      <c r="O61" s="6"/>
      <c r="P61" s="6"/>
    </row>
    <row r="62" spans="1:221" ht="15" customHeight="1">
      <c r="A62" s="6"/>
      <c r="B62" s="99"/>
      <c r="N62" s="5"/>
      <c r="O62" s="6"/>
      <c r="P62" s="6"/>
    </row>
    <row r="63" spans="1:221">
      <c r="A63" s="6"/>
      <c r="B63" s="99"/>
      <c r="N63" s="5"/>
      <c r="O63" s="6"/>
      <c r="P63" s="6"/>
    </row>
    <row r="64" spans="1:221">
      <c r="B64" s="25"/>
      <c r="N64" s="5"/>
    </row>
    <row r="65" spans="2:14" ht="30" customHeight="1">
      <c r="B65" s="25"/>
      <c r="N65" s="5"/>
    </row>
    <row r="66" spans="2:14">
      <c r="B66" s="25"/>
      <c r="N66" s="5"/>
    </row>
    <row r="67" spans="2:14" ht="80.25" customHeight="1">
      <c r="B67" s="25"/>
      <c r="N67" s="5"/>
    </row>
    <row r="68" spans="2:14">
      <c r="B68" s="2"/>
    </row>
    <row r="69" spans="2:14">
      <c r="B69" s="2"/>
    </row>
  </sheetData>
  <mergeCells count="6">
    <mergeCell ref="B58:D58"/>
    <mergeCell ref="B2:N2"/>
    <mergeCell ref="P2:T3"/>
    <mergeCell ref="B3:N3"/>
    <mergeCell ref="B4:N4"/>
    <mergeCell ref="P36:Q36"/>
  </mergeCells>
  <printOptions horizontalCentered="1" verticalCentered="1"/>
  <pageMargins left="1.299212598425197" right="0.74803149606299213" top="0.98425196850393704" bottom="0.98425196850393704" header="0" footer="0"/>
  <pageSetup scale="74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1F7A-6AF8-467D-AF61-5849C2319ACD}">
  <sheetPr codeName="Sheet8">
    <tabColor theme="4" tint="-0.249977111117893"/>
    <pageSetUpPr fitToPage="1"/>
  </sheetPr>
  <dimension ref="B1:Z168"/>
  <sheetViews>
    <sheetView zoomScaleNormal="100" workbookViewId="0">
      <pane xSplit="1" topLeftCell="B1" activePane="topRight" state="frozen"/>
      <selection activeCell="B3" sqref="B3:N3"/>
      <selection pane="topRight" activeCell="B3" sqref="B3:N3"/>
    </sheetView>
  </sheetViews>
  <sheetFormatPr baseColWidth="10" defaultColWidth="11.44140625" defaultRowHeight="13.2"/>
  <cols>
    <col min="1" max="1" width="5.44140625" style="7" customWidth="1"/>
    <col min="2" max="2" width="37" style="4" customWidth="1"/>
    <col min="3" max="3" width="14" style="4" customWidth="1"/>
    <col min="4" max="4" width="13.33203125" style="4" customWidth="1"/>
    <col min="5" max="5" width="13.44140625" style="4" customWidth="1"/>
    <col min="6" max="6" width="12.5546875" style="4" customWidth="1"/>
    <col min="7" max="7" width="13.33203125" style="4" customWidth="1"/>
    <col min="8" max="8" width="12.88671875" style="4" customWidth="1"/>
    <col min="9" max="9" width="13.88671875" style="4" customWidth="1"/>
    <col min="10" max="12" width="13.44140625" style="4" customWidth="1"/>
    <col min="13" max="13" width="13.5546875" style="4" customWidth="1"/>
    <col min="14" max="14" width="13.6640625" style="5" customWidth="1"/>
    <col min="15" max="15" width="12.88671875" style="6" customWidth="1"/>
    <col min="16" max="16" width="11.44140625" style="6" customWidth="1"/>
    <col min="17" max="18" width="15.5546875" style="6" customWidth="1"/>
    <col min="19" max="20" width="11.44140625" style="6" customWidth="1"/>
    <col min="21" max="16384" width="11.44140625" style="7"/>
  </cols>
  <sheetData>
    <row r="1" spans="2:26" ht="13.8" thickBot="1"/>
    <row r="2" spans="2:26" ht="15.6">
      <c r="B2" s="279" t="s">
        <v>0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6"/>
    </row>
    <row r="3" spans="2:26" ht="15.6">
      <c r="B3" s="276">
        <v>2019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</row>
    <row r="4" spans="2:26" ht="18" customHeight="1" thickBot="1">
      <c r="B4" s="281" t="s">
        <v>1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7"/>
    </row>
    <row r="5" spans="2:26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26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6">
      <c r="B7" s="11" t="s">
        <v>2</v>
      </c>
      <c r="C7" s="32">
        <v>8752.3787589400017</v>
      </c>
      <c r="D7" s="32">
        <v>15934.679324220002</v>
      </c>
      <c r="E7" s="32">
        <v>23999.230714750007</v>
      </c>
      <c r="F7" s="32">
        <v>38244.542285980002</v>
      </c>
      <c r="G7" s="32">
        <v>45901.486065789999</v>
      </c>
      <c r="H7" s="32">
        <v>57844.115422499992</v>
      </c>
      <c r="I7" s="32">
        <v>66833.252489160004</v>
      </c>
      <c r="J7" s="32">
        <v>74556.37558200999</v>
      </c>
      <c r="K7" s="32">
        <v>86985.06839227998</v>
      </c>
      <c r="L7" s="32">
        <v>95910.731333270014</v>
      </c>
      <c r="M7" s="32">
        <v>104361.97546228247</v>
      </c>
      <c r="N7" s="32">
        <v>117897.6671675276</v>
      </c>
      <c r="U7" s="6"/>
      <c r="V7" s="6"/>
      <c r="W7" s="6"/>
      <c r="X7" s="6"/>
    </row>
    <row r="8" spans="2:26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U8" s="6"/>
      <c r="V8" s="6"/>
      <c r="W8" s="6"/>
      <c r="X8" s="6"/>
      <c r="Y8" s="6"/>
      <c r="Z8" s="6"/>
    </row>
    <row r="9" spans="2:26">
      <c r="B9" s="11" t="s">
        <v>3</v>
      </c>
      <c r="C9" s="32">
        <v>8535.2152010200007</v>
      </c>
      <c r="D9" s="32">
        <v>15589.214957810002</v>
      </c>
      <c r="E9" s="32">
        <v>23300.376996890005</v>
      </c>
      <c r="F9" s="32">
        <v>37206.196439940002</v>
      </c>
      <c r="G9" s="32">
        <v>44814.53771818</v>
      </c>
      <c r="H9" s="32">
        <v>56354.924248639989</v>
      </c>
      <c r="I9" s="32">
        <v>65216.760143989995</v>
      </c>
      <c r="J9" s="32">
        <v>72862.79033050999</v>
      </c>
      <c r="K9" s="32">
        <v>85234.15480023998</v>
      </c>
      <c r="L9" s="32">
        <v>93115.747956100007</v>
      </c>
      <c r="M9" s="32">
        <v>100980.59272242</v>
      </c>
      <c r="N9" s="32">
        <v>113351.58950936001</v>
      </c>
    </row>
    <row r="10" spans="2:26">
      <c r="B10" s="13" t="s">
        <v>34</v>
      </c>
      <c r="C10" s="32">
        <v>7628.6148263600007</v>
      </c>
      <c r="D10" s="32">
        <v>14295.477686970002</v>
      </c>
      <c r="E10" s="32">
        <v>21571.561543500004</v>
      </c>
      <c r="F10" s="32">
        <v>35018.153522190005</v>
      </c>
      <c r="G10" s="32">
        <v>42290.623928889996</v>
      </c>
      <c r="H10" s="32">
        <v>53318.227137909991</v>
      </c>
      <c r="I10" s="32">
        <v>61067.050273189998</v>
      </c>
      <c r="J10" s="32">
        <v>68399.656742679988</v>
      </c>
      <c r="K10" s="32">
        <v>80347.602595309974</v>
      </c>
      <c r="L10" s="32">
        <v>87845.564897010001</v>
      </c>
      <c r="M10" s="32">
        <v>95370.434215749992</v>
      </c>
      <c r="N10" s="32">
        <v>107445.68342880001</v>
      </c>
    </row>
    <row r="11" spans="2:26">
      <c r="B11" s="14" t="s">
        <v>35</v>
      </c>
      <c r="C11" s="32">
        <v>1348.6616124799998</v>
      </c>
      <c r="D11" s="32">
        <v>2548.8613285799997</v>
      </c>
      <c r="E11" s="32">
        <v>4175.9745845100006</v>
      </c>
      <c r="F11" s="32">
        <v>11827.299133680001</v>
      </c>
      <c r="G11" s="32">
        <v>13362.1674238</v>
      </c>
      <c r="H11" s="32">
        <v>18895.924643089995</v>
      </c>
      <c r="I11" s="32">
        <v>20297.921003509997</v>
      </c>
      <c r="J11" s="32">
        <v>21527.601503689999</v>
      </c>
      <c r="K11" s="32">
        <v>27066.906717729995</v>
      </c>
      <c r="L11" s="32">
        <v>28221.296029019995</v>
      </c>
      <c r="M11" s="32">
        <v>29492.648313919995</v>
      </c>
      <c r="N11" s="32">
        <v>35301.744375769995</v>
      </c>
    </row>
    <row r="12" spans="2:26">
      <c r="B12" s="15" t="s">
        <v>33</v>
      </c>
      <c r="C12" s="126">
        <v>1311.34099526</v>
      </c>
      <c r="D12" s="126">
        <v>2456.2835659399998</v>
      </c>
      <c r="E12" s="126">
        <v>4013.91215801</v>
      </c>
      <c r="F12" s="126">
        <v>10561.39773701</v>
      </c>
      <c r="G12" s="126">
        <v>12023.43488764</v>
      </c>
      <c r="H12" s="126">
        <v>16960.261988439997</v>
      </c>
      <c r="I12" s="126">
        <v>18290.490346219998</v>
      </c>
      <c r="J12" s="126">
        <v>19470.138896279997</v>
      </c>
      <c r="K12" s="121">
        <v>24389.319137029997</v>
      </c>
      <c r="L12" s="121">
        <v>25505.186585479998</v>
      </c>
      <c r="M12" s="121">
        <v>26724.115232359996</v>
      </c>
      <c r="N12" s="126">
        <v>31903.619948949996</v>
      </c>
    </row>
    <row r="13" spans="2:26">
      <c r="B13" s="15" t="s">
        <v>36</v>
      </c>
      <c r="C13" s="126">
        <v>5.1247507499999996</v>
      </c>
      <c r="D13" s="126">
        <v>15.709551749999999</v>
      </c>
      <c r="E13" s="126">
        <v>41.5924592</v>
      </c>
      <c r="F13" s="126">
        <v>838.38599640000007</v>
      </c>
      <c r="G13" s="126">
        <v>866.23734491000005</v>
      </c>
      <c r="H13" s="126">
        <v>1417.9092037300002</v>
      </c>
      <c r="I13" s="126">
        <v>1431.0487357500001</v>
      </c>
      <c r="J13" s="126">
        <v>1442.7230713700001</v>
      </c>
      <c r="K13" s="121">
        <v>2015.36746758</v>
      </c>
      <c r="L13" s="121">
        <v>2019.3357176100001</v>
      </c>
      <c r="M13" s="121">
        <v>2030.8249657600002</v>
      </c>
      <c r="N13" s="126">
        <v>2611.8976805800003</v>
      </c>
    </row>
    <row r="14" spans="2:26">
      <c r="B14" s="15" t="s">
        <v>37</v>
      </c>
      <c r="C14" s="126">
        <v>23.452742129999997</v>
      </c>
      <c r="D14" s="126">
        <v>63.307290019999996</v>
      </c>
      <c r="E14" s="126">
        <v>99.486897139999996</v>
      </c>
      <c r="F14" s="126">
        <v>127.88689450999999</v>
      </c>
      <c r="G14" s="126">
        <v>164.46475477999999</v>
      </c>
      <c r="H14" s="126">
        <v>201.51473221999998</v>
      </c>
      <c r="I14" s="126">
        <v>247.54592606999998</v>
      </c>
      <c r="J14" s="126">
        <v>283.88631293999998</v>
      </c>
      <c r="K14" s="121">
        <v>328.52759086999998</v>
      </c>
      <c r="L14" s="121">
        <v>360.95696663999996</v>
      </c>
      <c r="M14" s="121">
        <v>398.90468113999998</v>
      </c>
      <c r="N14" s="126">
        <v>445.6551154</v>
      </c>
    </row>
    <row r="15" spans="2:26">
      <c r="B15" s="15" t="s">
        <v>38</v>
      </c>
      <c r="C15" s="126">
        <v>8.7431243399999996</v>
      </c>
      <c r="D15" s="126">
        <v>13.56092087</v>
      </c>
      <c r="E15" s="126">
        <v>20.98307016</v>
      </c>
      <c r="F15" s="126">
        <v>299.62850576</v>
      </c>
      <c r="G15" s="126">
        <v>308.03043646999998</v>
      </c>
      <c r="H15" s="126">
        <v>316.23871869999999</v>
      </c>
      <c r="I15" s="126">
        <v>328.83599547</v>
      </c>
      <c r="J15" s="126">
        <v>330.85322309999998</v>
      </c>
      <c r="K15" s="121">
        <v>333.69252224999997</v>
      </c>
      <c r="L15" s="121">
        <v>335.81675928999999</v>
      </c>
      <c r="M15" s="121">
        <v>338.80343465999999</v>
      </c>
      <c r="N15" s="126">
        <v>340.57163084000001</v>
      </c>
    </row>
    <row r="16" spans="2:26">
      <c r="B16" s="15" t="s">
        <v>39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5677.3027643200003</v>
      </c>
      <c r="D18" s="32">
        <v>10588.20613289</v>
      </c>
      <c r="E18" s="32">
        <v>15644.38065961</v>
      </c>
      <c r="F18" s="32">
        <v>20881.134483429996</v>
      </c>
      <c r="G18" s="32">
        <v>26081.238451869998</v>
      </c>
      <c r="H18" s="32">
        <v>31027.671535659996</v>
      </c>
      <c r="I18" s="32">
        <v>36783.92868977</v>
      </c>
      <c r="J18" s="32">
        <v>42302.159147220002</v>
      </c>
      <c r="K18" s="32">
        <v>48058.207062200992</v>
      </c>
      <c r="L18" s="32">
        <v>53742.150483931</v>
      </c>
      <c r="M18" s="32">
        <v>59329.295858361002</v>
      </c>
      <c r="N18" s="32">
        <v>64926.882636481001</v>
      </c>
    </row>
    <row r="19" spans="2:14">
      <c r="B19" s="16" t="s">
        <v>41</v>
      </c>
      <c r="C19" s="32">
        <v>4276.3094590000001</v>
      </c>
      <c r="D19" s="32">
        <v>7873.7933795299996</v>
      </c>
      <c r="E19" s="32">
        <v>11616.12646292</v>
      </c>
      <c r="F19" s="32">
        <v>15475.019808619998</v>
      </c>
      <c r="G19" s="32">
        <v>19274.306875429997</v>
      </c>
      <c r="H19" s="32">
        <v>22944.403891219998</v>
      </c>
      <c r="I19" s="32">
        <v>27081.699163630001</v>
      </c>
      <c r="J19" s="32">
        <v>30963.96546956</v>
      </c>
      <c r="K19" s="32">
        <v>35028.820330209994</v>
      </c>
      <c r="L19" s="32">
        <v>39020.060981790004</v>
      </c>
      <c r="M19" s="32">
        <v>43039.367981490002</v>
      </c>
      <c r="N19" s="32">
        <v>47045.866351050005</v>
      </c>
    </row>
    <row r="20" spans="2:14">
      <c r="B20" s="17" t="s">
        <v>42</v>
      </c>
      <c r="C20" s="126">
        <v>3893.0697632300003</v>
      </c>
      <c r="D20" s="126">
        <v>7204.6904565599998</v>
      </c>
      <c r="E20" s="126">
        <v>10650.580799179999</v>
      </c>
      <c r="F20" s="126">
        <v>14172.897317149998</v>
      </c>
      <c r="G20" s="126">
        <v>17614.52832084</v>
      </c>
      <c r="H20" s="126">
        <v>20957.090503809999</v>
      </c>
      <c r="I20" s="126">
        <v>24738.187580539998</v>
      </c>
      <c r="J20" s="126">
        <v>28270.005988699999</v>
      </c>
      <c r="K20" s="121">
        <v>31960.770836169999</v>
      </c>
      <c r="L20" s="121">
        <v>35609.20952882</v>
      </c>
      <c r="M20" s="121">
        <v>39256.580405879999</v>
      </c>
      <c r="N20" s="126">
        <v>42891.063397099999</v>
      </c>
    </row>
    <row r="21" spans="2:14">
      <c r="B21" s="17" t="s">
        <v>43</v>
      </c>
      <c r="C21" s="126">
        <v>383.2396957699998</v>
      </c>
      <c r="D21" s="126">
        <v>669.10292296999978</v>
      </c>
      <c r="E21" s="126">
        <v>965.54566374000024</v>
      </c>
      <c r="F21" s="126">
        <v>1302.1224914699997</v>
      </c>
      <c r="G21" s="126">
        <v>1659.7785545899969</v>
      </c>
      <c r="H21" s="126">
        <v>1987.3133874099985</v>
      </c>
      <c r="I21" s="126">
        <v>2343.5115830900031</v>
      </c>
      <c r="J21" s="126">
        <v>2693.9594808600013</v>
      </c>
      <c r="K21" s="121">
        <v>3068.0494940399949</v>
      </c>
      <c r="L21" s="121">
        <v>3410.8514529700042</v>
      </c>
      <c r="M21" s="121">
        <v>3782.7875756100038</v>
      </c>
      <c r="N21" s="126">
        <v>4154.8029539500058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1400.99330532</v>
      </c>
      <c r="D23" s="32">
        <v>2714.4127533599999</v>
      </c>
      <c r="E23" s="32">
        <v>4028.2541966899998</v>
      </c>
      <c r="F23" s="32">
        <v>5406.11467481</v>
      </c>
      <c r="G23" s="32">
        <v>6806.9315764399998</v>
      </c>
      <c r="H23" s="32">
        <v>8083.2676444399995</v>
      </c>
      <c r="I23" s="32">
        <v>9702.2295261399995</v>
      </c>
      <c r="J23" s="32">
        <v>11338.19367766</v>
      </c>
      <c r="K23" s="32">
        <v>13029.386731990999</v>
      </c>
      <c r="L23" s="32">
        <v>14722.089502140998</v>
      </c>
      <c r="M23" s="32">
        <v>16289.927876870999</v>
      </c>
      <c r="N23" s="32">
        <v>17881.016285430997</v>
      </c>
    </row>
    <row r="24" spans="2:14">
      <c r="B24" s="17" t="s">
        <v>45</v>
      </c>
      <c r="C24" s="126">
        <v>1220.45176788</v>
      </c>
      <c r="D24" s="126">
        <v>2407.4917188700001</v>
      </c>
      <c r="E24" s="126">
        <v>3529.74432282</v>
      </c>
      <c r="F24" s="126">
        <v>4756.5521653799997</v>
      </c>
      <c r="G24" s="126">
        <v>5952.8185632699997</v>
      </c>
      <c r="H24" s="126">
        <v>7101.1423826599994</v>
      </c>
      <c r="I24" s="126">
        <v>8226.3838621100003</v>
      </c>
      <c r="J24" s="126">
        <v>9425.7038670000002</v>
      </c>
      <c r="K24" s="121">
        <v>10623.269787609999</v>
      </c>
      <c r="L24" s="121">
        <v>11807.513054579998</v>
      </c>
      <c r="M24" s="121">
        <v>12944.010995403998</v>
      </c>
      <c r="N24" s="126">
        <v>14130.653348113998</v>
      </c>
    </row>
    <row r="25" spans="2:14">
      <c r="B25" s="17" t="s">
        <v>43</v>
      </c>
      <c r="C25" s="126">
        <v>180.5415374399999</v>
      </c>
      <c r="D25" s="126">
        <v>306.9210344899999</v>
      </c>
      <c r="E25" s="126">
        <v>498.50987386999986</v>
      </c>
      <c r="F25" s="126">
        <v>649.56250942999998</v>
      </c>
      <c r="G25" s="126">
        <v>854.11301316999993</v>
      </c>
      <c r="H25" s="126">
        <v>982.12526177999996</v>
      </c>
      <c r="I25" s="126">
        <v>1475.8456640300001</v>
      </c>
      <c r="J25" s="126">
        <v>1912.4898106599999</v>
      </c>
      <c r="K25" s="121">
        <v>2406.1169443809999</v>
      </c>
      <c r="L25" s="121">
        <v>2914.5764475609999</v>
      </c>
      <c r="M25" s="121">
        <v>3345.9168814670002</v>
      </c>
      <c r="N25" s="126">
        <v>3750.3629373170002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356.12909180000003</v>
      </c>
      <c r="D27" s="32">
        <v>670.70947488000002</v>
      </c>
      <c r="E27" s="32">
        <v>1039.3741075200001</v>
      </c>
      <c r="F27" s="32">
        <v>1363.6228924100001</v>
      </c>
      <c r="G27" s="32">
        <v>1702.8419529</v>
      </c>
      <c r="H27" s="32">
        <v>2013.73811228</v>
      </c>
      <c r="I27" s="32">
        <v>2379.2535262000001</v>
      </c>
      <c r="J27" s="32">
        <v>2738.3080845499999</v>
      </c>
      <c r="K27" s="32">
        <v>3171.4190503999998</v>
      </c>
      <c r="L27" s="32">
        <v>3622.8186978399999</v>
      </c>
      <c r="M27" s="32">
        <v>4054.5213113700001</v>
      </c>
      <c r="N27" s="32">
        <v>4474.0117472299999</v>
      </c>
    </row>
    <row r="28" spans="2:14">
      <c r="B28" s="16" t="s">
        <v>47</v>
      </c>
      <c r="C28" s="126">
        <v>356.12909180000003</v>
      </c>
      <c r="D28" s="126">
        <v>670.70947488000002</v>
      </c>
      <c r="E28" s="126">
        <v>1039.3741075200001</v>
      </c>
      <c r="F28" s="126">
        <v>1363.6228924100001</v>
      </c>
      <c r="G28" s="126">
        <v>1702.8419529</v>
      </c>
      <c r="H28" s="126">
        <v>2013.73811228</v>
      </c>
      <c r="I28" s="126">
        <v>2379.2535262000001</v>
      </c>
      <c r="J28" s="126">
        <v>2738.3080845499999</v>
      </c>
      <c r="K28" s="121">
        <v>3171.4190503999998</v>
      </c>
      <c r="L28" s="121">
        <v>3622.8186978399999</v>
      </c>
      <c r="M28" s="121">
        <v>4054.5213113700001</v>
      </c>
      <c r="N28" s="126">
        <v>4474.0117472299999</v>
      </c>
    </row>
    <row r="29" spans="2:14">
      <c r="B29" s="16" t="s">
        <v>48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27">
        <v>1.17042702</v>
      </c>
      <c r="D31" s="127">
        <v>2.15715579</v>
      </c>
      <c r="E31" s="127">
        <v>3.1003662900000002</v>
      </c>
      <c r="F31" s="127">
        <v>4.1614333000000006</v>
      </c>
      <c r="G31" s="127">
        <v>6.950866340000001</v>
      </c>
      <c r="H31" s="127">
        <v>7.0928963400000011</v>
      </c>
      <c r="I31" s="127">
        <v>11.15274634</v>
      </c>
      <c r="J31" s="127">
        <v>12.767966790000001</v>
      </c>
      <c r="K31" s="118">
        <v>14.021870570000001</v>
      </c>
      <c r="L31" s="118">
        <v>15.50922057</v>
      </c>
      <c r="M31" s="118">
        <v>16.670740949999999</v>
      </c>
      <c r="N31" s="127">
        <v>17.706768349999997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27">
        <v>245.35093074</v>
      </c>
      <c r="D33" s="127">
        <v>485.54359482999996</v>
      </c>
      <c r="E33" s="127">
        <v>708.73182556999996</v>
      </c>
      <c r="F33" s="127">
        <v>941.93557936999991</v>
      </c>
      <c r="G33" s="127">
        <v>1137.42523398</v>
      </c>
      <c r="H33" s="127">
        <v>1373.7999505400001</v>
      </c>
      <c r="I33" s="127">
        <v>1594.7943073700001</v>
      </c>
      <c r="J33" s="127">
        <v>1818.8200404300001</v>
      </c>
      <c r="K33" s="118">
        <v>2037.047894409</v>
      </c>
      <c r="L33" s="118">
        <v>2243.790465649</v>
      </c>
      <c r="M33" s="118">
        <v>2477.2979911490002</v>
      </c>
      <c r="N33" s="127">
        <v>2725.3379009690002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906.60037465999994</v>
      </c>
      <c r="D35" s="32">
        <v>1293.7372708399998</v>
      </c>
      <c r="E35" s="32">
        <v>1728.8154533900001</v>
      </c>
      <c r="F35" s="32">
        <v>2188.04291775</v>
      </c>
      <c r="G35" s="32">
        <v>2523.9137892900003</v>
      </c>
      <c r="H35" s="32">
        <v>3036.6971107300001</v>
      </c>
      <c r="I35" s="32">
        <v>4149.7098707999994</v>
      </c>
      <c r="J35" s="32">
        <v>4463.1335878299997</v>
      </c>
      <c r="K35" s="32">
        <v>4886.5522049300007</v>
      </c>
      <c r="L35" s="32">
        <v>5270.1830590899999</v>
      </c>
      <c r="M35" s="32">
        <v>5610.158506669999</v>
      </c>
      <c r="N35" s="32">
        <v>5905.9060805599993</v>
      </c>
    </row>
    <row r="36" spans="2:19" ht="8.2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0</v>
      </c>
      <c r="D37" s="32">
        <v>50</v>
      </c>
      <c r="E37" s="32">
        <v>50</v>
      </c>
      <c r="F37" s="32">
        <v>100</v>
      </c>
      <c r="G37" s="32">
        <v>100</v>
      </c>
      <c r="H37" s="32">
        <v>100</v>
      </c>
      <c r="I37" s="32">
        <v>100</v>
      </c>
      <c r="J37" s="32">
        <v>100</v>
      </c>
      <c r="K37" s="32">
        <v>100</v>
      </c>
      <c r="L37" s="32">
        <v>105</v>
      </c>
      <c r="M37" s="32">
        <v>105</v>
      </c>
      <c r="N37" s="32">
        <v>105</v>
      </c>
    </row>
    <row r="38" spans="2:19">
      <c r="B38" s="18" t="s">
        <v>52</v>
      </c>
      <c r="C38" s="32">
        <v>906.60037465999994</v>
      </c>
      <c r="D38" s="32">
        <v>1243.7372708399998</v>
      </c>
      <c r="E38" s="32">
        <v>1678.8154533900001</v>
      </c>
      <c r="F38" s="32">
        <v>2088.04291775</v>
      </c>
      <c r="G38" s="32">
        <v>2423.9137892900003</v>
      </c>
      <c r="H38" s="32">
        <v>2936.6971107300001</v>
      </c>
      <c r="I38" s="32">
        <v>4049.7098707999994</v>
      </c>
      <c r="J38" s="32">
        <v>4363.1335878299997</v>
      </c>
      <c r="K38" s="32">
        <v>4786.5522049300007</v>
      </c>
      <c r="L38" s="32">
        <v>5165.1830590899999</v>
      </c>
      <c r="M38" s="32">
        <v>5505.158506669999</v>
      </c>
      <c r="N38" s="32">
        <v>5800.9060805599993</v>
      </c>
    </row>
    <row r="39" spans="2:19" hidden="1">
      <c r="B39" s="12" t="s">
        <v>113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 hidden="1">
      <c r="B40" s="11" t="s">
        <v>4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spans="2:19" hidden="1"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2:19">
      <c r="B42" s="15" t="s">
        <v>114</v>
      </c>
      <c r="C42" s="31">
        <v>532.36093749999998</v>
      </c>
      <c r="D42" s="31">
        <v>532.36093749999998</v>
      </c>
      <c r="E42" s="31">
        <v>532.36093749999998</v>
      </c>
      <c r="F42" s="31">
        <v>532.36093749999998</v>
      </c>
      <c r="G42" s="31">
        <v>532.36093749999998</v>
      </c>
      <c r="H42" s="31">
        <v>532.36093749999998</v>
      </c>
      <c r="I42" s="31">
        <v>1068.2328124999999</v>
      </c>
      <c r="J42" s="31">
        <v>1068.2328124999999</v>
      </c>
      <c r="K42" s="31">
        <v>1068.2328124999999</v>
      </c>
      <c r="L42" s="31">
        <v>1068.2328124999999</v>
      </c>
      <c r="M42" s="31">
        <v>1068.2328124999999</v>
      </c>
      <c r="N42" s="31">
        <v>1068.2328124999999</v>
      </c>
    </row>
    <row r="43" spans="2:19">
      <c r="B43" s="1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19">
      <c r="B44" s="48" t="s">
        <v>115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339.83465807248126</v>
      </c>
      <c r="N44" s="32">
        <v>370.7</v>
      </c>
    </row>
    <row r="45" spans="2:19">
      <c r="B45" s="48" t="s">
        <v>6</v>
      </c>
      <c r="C45" s="127">
        <v>127.2260831</v>
      </c>
      <c r="D45" s="127">
        <v>227.06521262000001</v>
      </c>
      <c r="E45" s="127">
        <v>435.91933397999998</v>
      </c>
      <c r="F45" s="127">
        <v>716.59120087999997</v>
      </c>
      <c r="G45" s="127">
        <v>716.59120087999997</v>
      </c>
      <c r="H45" s="127">
        <v>959.86939266000002</v>
      </c>
      <c r="I45" s="127">
        <v>960.14782451999997</v>
      </c>
      <c r="J45" s="127">
        <v>960.84122149000007</v>
      </c>
      <c r="K45" s="118">
        <v>960.84122149000007</v>
      </c>
      <c r="L45" s="118">
        <v>1865.5899749600001</v>
      </c>
      <c r="M45" s="118">
        <v>2064.11136979</v>
      </c>
      <c r="N45" s="32">
        <v>2326.4040649499998</v>
      </c>
      <c r="Q45" s="101"/>
      <c r="R45" s="101"/>
      <c r="S45" s="101"/>
    </row>
    <row r="46" spans="2:19" ht="13.8" thickBot="1">
      <c r="B46" s="49" t="s">
        <v>7</v>
      </c>
      <c r="C46" s="128">
        <v>89.937474819999991</v>
      </c>
      <c r="D46" s="127">
        <v>118.39915378999999</v>
      </c>
      <c r="E46" s="127">
        <v>262.93438388000004</v>
      </c>
      <c r="F46" s="127">
        <v>321.75464516</v>
      </c>
      <c r="G46" s="127">
        <v>370.35714673000001</v>
      </c>
      <c r="H46" s="127">
        <v>529.32178120000003</v>
      </c>
      <c r="I46" s="127">
        <v>656.34452064999994</v>
      </c>
      <c r="J46" s="127">
        <v>732.74403000999996</v>
      </c>
      <c r="K46" s="118">
        <v>790.07237054999996</v>
      </c>
      <c r="L46" s="118">
        <v>929.39340220999998</v>
      </c>
      <c r="M46" s="118">
        <v>977.43671200000006</v>
      </c>
      <c r="N46" s="100">
        <v>1848.9735932176002</v>
      </c>
    </row>
    <row r="47" spans="2:19" ht="1.5" customHeight="1" thickBo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</row>
    <row r="48" spans="2:19">
      <c r="B48" s="98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2"/>
    </row>
    <row r="49" spans="2:16">
      <c r="B49" s="270" t="s">
        <v>103</v>
      </c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</row>
    <row r="50" spans="2:16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6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6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2:16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6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6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2:16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6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6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6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6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6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6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6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6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6"/>
    </row>
    <row r="168" spans="2:1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6"/>
    </row>
  </sheetData>
  <mergeCells count="4">
    <mergeCell ref="B2:N2"/>
    <mergeCell ref="B3:N3"/>
    <mergeCell ref="B4:N4"/>
    <mergeCell ref="B49:N49"/>
  </mergeCells>
  <printOptions horizontalCentered="1" verticalCentered="1"/>
  <pageMargins left="0.78740157480314965" right="0.78740157480314965" top="0.98425196850393704" bottom="0.98425196850393704" header="0" footer="0"/>
  <pageSetup scale="8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A510D-66E4-4201-BF2B-C8D2DD96A79A}">
  <sheetPr codeName="Sheet9">
    <tabColor theme="4" tint="-0.249977111117893"/>
    <pageSetUpPr fitToPage="1"/>
  </sheetPr>
  <dimension ref="A1:GL55"/>
  <sheetViews>
    <sheetView showGridLines="0" zoomScaleNormal="100" workbookViewId="0">
      <selection activeCell="B3" sqref="B3:N3"/>
    </sheetView>
  </sheetViews>
  <sheetFormatPr baseColWidth="10" defaultColWidth="11.44140625" defaultRowHeight="13.2"/>
  <cols>
    <col min="1" max="1" width="6" style="5" customWidth="1"/>
    <col min="2" max="2" width="44.6640625" style="5" bestFit="1" customWidth="1"/>
    <col min="3" max="3" width="13.5546875" style="5" customWidth="1"/>
    <col min="4" max="5" width="14.33203125" style="5" customWidth="1"/>
    <col min="6" max="6" width="13.6640625" style="5" customWidth="1"/>
    <col min="7" max="7" width="13.109375" style="5" customWidth="1"/>
    <col min="8" max="8" width="12.5546875" style="5" customWidth="1"/>
    <col min="9" max="9" width="14.44140625" style="5" customWidth="1"/>
    <col min="10" max="10" width="14.33203125" style="5" customWidth="1"/>
    <col min="11" max="11" width="14.5546875" style="5" customWidth="1"/>
    <col min="12" max="12" width="14.109375" style="5" customWidth="1"/>
    <col min="13" max="16384" width="11.44140625" style="5"/>
  </cols>
  <sheetData>
    <row r="1" spans="1:193" ht="15">
      <c r="B1" s="1"/>
    </row>
    <row r="2" spans="1:193" ht="17.25" customHeight="1">
      <c r="B2" s="271" t="s">
        <v>31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93" ht="15" customHeight="1">
      <c r="B3" s="267">
        <v>2018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1:193" ht="18" customHeight="1" thickBot="1">
      <c r="B4" s="278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</row>
    <row r="5" spans="1:193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</row>
    <row r="6" spans="1:193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93" s="29" customFormat="1">
      <c r="A7" s="5"/>
      <c r="B7" s="30" t="s">
        <v>2</v>
      </c>
      <c r="C7" s="30">
        <v>8107.8704691799994</v>
      </c>
      <c r="D7" s="30">
        <v>15244.785407150001</v>
      </c>
      <c r="E7" s="30">
        <v>22358.212908850001</v>
      </c>
      <c r="F7" s="30">
        <v>36736.862200099997</v>
      </c>
      <c r="G7" s="30">
        <v>45416.849846320001</v>
      </c>
      <c r="H7" s="30">
        <v>57135.248143480007</v>
      </c>
      <c r="I7" s="30">
        <v>65656.638552960008</v>
      </c>
      <c r="J7" s="30">
        <v>73736.150194350019</v>
      </c>
      <c r="K7" s="30">
        <v>86096.558163840004</v>
      </c>
      <c r="L7" s="30">
        <v>94246.462795889995</v>
      </c>
      <c r="M7" s="30">
        <v>102927.37635765001</v>
      </c>
      <c r="N7" s="30">
        <v>116255.15089789999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</row>
    <row r="8" spans="1:193" s="29" customFormat="1">
      <c r="A8" s="5"/>
      <c r="B8" s="46" t="s">
        <v>56</v>
      </c>
      <c r="C8" s="32">
        <v>8009.5751267899996</v>
      </c>
      <c r="D8" s="32">
        <v>14936.19342922</v>
      </c>
      <c r="E8" s="32">
        <v>21863.55891331</v>
      </c>
      <c r="F8" s="32">
        <v>36041.115703059993</v>
      </c>
      <c r="G8" s="32">
        <v>44414.082281410003</v>
      </c>
      <c r="H8" s="32">
        <v>55839.77203605001</v>
      </c>
      <c r="I8" s="32">
        <v>63905.263014330012</v>
      </c>
      <c r="J8" s="32">
        <v>71638.940447460016</v>
      </c>
      <c r="K8" s="32">
        <v>83771.213701560002</v>
      </c>
      <c r="L8" s="32">
        <v>91848.443927</v>
      </c>
      <c r="M8" s="32">
        <v>99866.60935862</v>
      </c>
      <c r="N8" s="32">
        <v>111807.43856472999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</row>
    <row r="9" spans="1:193" s="29" customFormat="1">
      <c r="A9" s="5"/>
      <c r="B9" s="47" t="s">
        <v>104</v>
      </c>
      <c r="C9" s="31">
        <v>7052.1293359299998</v>
      </c>
      <c r="D9" s="31">
        <v>13353.95003396</v>
      </c>
      <c r="E9" s="31">
        <v>19893.48543004</v>
      </c>
      <c r="F9" s="31">
        <v>33647.491017499997</v>
      </c>
      <c r="G9" s="31">
        <v>41688.17561228</v>
      </c>
      <c r="H9" s="31">
        <v>52806.553255770006</v>
      </c>
      <c r="I9" s="31">
        <v>60011.419676360012</v>
      </c>
      <c r="J9" s="31">
        <v>67457.28954006001</v>
      </c>
      <c r="K9" s="31">
        <v>79112.261566140005</v>
      </c>
      <c r="L9" s="31">
        <v>86835.927357599998</v>
      </c>
      <c r="M9" s="31">
        <v>94527.305066150002</v>
      </c>
      <c r="N9" s="31">
        <v>106065.86230236999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</row>
    <row r="10" spans="1:193" s="29" customFormat="1">
      <c r="A10" s="5"/>
      <c r="B10" s="113" t="s">
        <v>105</v>
      </c>
      <c r="C10" s="31">
        <v>218.76820789000001</v>
      </c>
      <c r="D10" s="31">
        <v>458.31305150000003</v>
      </c>
      <c r="E10" s="31">
        <v>675.90270095000005</v>
      </c>
      <c r="F10" s="31">
        <v>896.8662126700001</v>
      </c>
      <c r="G10" s="31">
        <v>1128.4217872600002</v>
      </c>
      <c r="H10" s="31">
        <v>1367.8</v>
      </c>
      <c r="I10" s="31">
        <v>1584.5137374700003</v>
      </c>
      <c r="J10" s="31">
        <v>1821.4578173600003</v>
      </c>
      <c r="K10" s="31">
        <v>2054.3038850300004</v>
      </c>
      <c r="L10" s="31">
        <v>2247.8790123800004</v>
      </c>
      <c r="M10" s="31">
        <v>2473.5496621000002</v>
      </c>
      <c r="N10" s="31">
        <v>2718.6127265100004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</row>
    <row r="11" spans="1:193" s="29" customFormat="1">
      <c r="A11" s="5"/>
      <c r="B11" s="47" t="s">
        <v>106</v>
      </c>
      <c r="C11" s="31">
        <v>957.4457908600001</v>
      </c>
      <c r="D11" s="31">
        <v>1582.2433952599999</v>
      </c>
      <c r="E11" s="31">
        <v>1970.07348327</v>
      </c>
      <c r="F11" s="31">
        <v>2393.6246855599998</v>
      </c>
      <c r="G11" s="31">
        <v>2725.90666913</v>
      </c>
      <c r="H11" s="31">
        <v>3033.2187802799999</v>
      </c>
      <c r="I11" s="31">
        <v>3893.84333797</v>
      </c>
      <c r="J11" s="31">
        <v>4181.6509073999996</v>
      </c>
      <c r="K11" s="31">
        <v>4658.9521354199996</v>
      </c>
      <c r="L11" s="31">
        <v>5012.5165693999998</v>
      </c>
      <c r="M11" s="31">
        <v>5339.3042924699994</v>
      </c>
      <c r="N11" s="31">
        <v>5741.5762623599994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</row>
    <row r="12" spans="1:193" s="29" customFormat="1">
      <c r="A12" s="5"/>
      <c r="B12" s="113" t="s">
        <v>107</v>
      </c>
      <c r="C12" s="31">
        <v>516.385625</v>
      </c>
      <c r="D12" s="31">
        <v>516.62930467000001</v>
      </c>
      <c r="E12" s="31">
        <v>516.62900000000002</v>
      </c>
      <c r="F12" s="31">
        <v>516.62930400000005</v>
      </c>
      <c r="G12" s="31">
        <v>516.62930400000005</v>
      </c>
      <c r="H12" s="31">
        <v>516.62930400000005</v>
      </c>
      <c r="I12" s="31">
        <v>1041.2</v>
      </c>
      <c r="J12" s="31">
        <v>1041.2193749999999</v>
      </c>
      <c r="K12" s="31">
        <v>1041.2193749999999</v>
      </c>
      <c r="L12" s="31">
        <v>1041.2193749999999</v>
      </c>
      <c r="M12" s="31">
        <v>1041.2193749999999</v>
      </c>
      <c r="N12" s="31">
        <v>1041.24125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</row>
    <row r="13" spans="1:193" s="29" customFormat="1">
      <c r="A13" s="5"/>
      <c r="B13" s="46" t="s">
        <v>108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342.5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</row>
    <row r="14" spans="1:193" s="29" customFormat="1">
      <c r="A14" s="5"/>
      <c r="B14" s="46" t="s">
        <v>59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</row>
    <row r="15" spans="1:193" s="29" customFormat="1">
      <c r="A15" s="5"/>
      <c r="B15" s="46" t="s">
        <v>58</v>
      </c>
      <c r="C15" s="32">
        <v>98.295342390000002</v>
      </c>
      <c r="D15" s="32">
        <v>308.59197792999998</v>
      </c>
      <c r="E15" s="32">
        <v>494.65399553999998</v>
      </c>
      <c r="F15" s="32">
        <v>695.74649704000012</v>
      </c>
      <c r="G15" s="32">
        <v>1002.76756491</v>
      </c>
      <c r="H15" s="32">
        <v>1295.47610743</v>
      </c>
      <c r="I15" s="32">
        <v>1751.3755386299999</v>
      </c>
      <c r="J15" s="32">
        <v>2097.2097468900001</v>
      </c>
      <c r="K15" s="32">
        <v>2325.3444622799998</v>
      </c>
      <c r="L15" s="32">
        <v>2398.0188688899998</v>
      </c>
      <c r="M15" s="32">
        <v>3060.7669990300001</v>
      </c>
      <c r="N15" s="32">
        <v>4105.2123331699995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</row>
    <row r="16" spans="1:193" s="29" customFormat="1">
      <c r="A16" s="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</row>
    <row r="17" spans="1:194" s="29" customFormat="1">
      <c r="A17" s="5"/>
      <c r="B17" s="32" t="s">
        <v>32</v>
      </c>
      <c r="C17" s="32">
        <v>5456.1429329492112</v>
      </c>
      <c r="D17" s="32">
        <v>11475.042725744785</v>
      </c>
      <c r="E17" s="32">
        <v>19460.487761849567</v>
      </c>
      <c r="F17" s="32">
        <v>26248.868542767967</v>
      </c>
      <c r="G17" s="32">
        <v>34297.780956544855</v>
      </c>
      <c r="H17" s="32">
        <v>45773.510982197644</v>
      </c>
      <c r="I17" s="32">
        <v>53323.009736334745</v>
      </c>
      <c r="J17" s="32">
        <v>61286.194057172776</v>
      </c>
      <c r="K17" s="32">
        <v>68274.491933330879</v>
      </c>
      <c r="L17" s="32">
        <v>73284.603169364957</v>
      </c>
      <c r="M17" s="32">
        <v>82303.065634342638</v>
      </c>
      <c r="N17" s="32">
        <v>97875.577393192798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</row>
    <row r="18" spans="1:194" s="29" customFormat="1">
      <c r="A18" s="5"/>
      <c r="B18" s="46" t="s">
        <v>60</v>
      </c>
      <c r="C18" s="32">
        <v>3608.8325517323628</v>
      </c>
      <c r="D18" s="32">
        <v>6832.5668240433733</v>
      </c>
      <c r="E18" s="32">
        <v>11228.335349379167</v>
      </c>
      <c r="F18" s="32">
        <v>15436.065462642795</v>
      </c>
      <c r="G18" s="32">
        <v>19464.827458986692</v>
      </c>
      <c r="H18" s="32">
        <v>26484.900012933136</v>
      </c>
      <c r="I18" s="32">
        <v>30318.767442476495</v>
      </c>
      <c r="J18" s="32">
        <v>34616.430333494063</v>
      </c>
      <c r="K18" s="32">
        <v>39157.732318258881</v>
      </c>
      <c r="L18" s="32">
        <v>42763.526284887426</v>
      </c>
      <c r="M18" s="32">
        <v>47462.150002942632</v>
      </c>
      <c r="N18" s="32">
        <v>55032.259704190001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</row>
    <row r="19" spans="1:194" s="29" customFormat="1">
      <c r="A19" s="5"/>
      <c r="B19" s="47" t="s">
        <v>64</v>
      </c>
      <c r="C19" s="31">
        <v>3041.8929646783627</v>
      </c>
      <c r="D19" s="31">
        <v>5611.5126708883727</v>
      </c>
      <c r="E19" s="31">
        <v>8528.6011326923272</v>
      </c>
      <c r="F19" s="31">
        <v>11427.769162074073</v>
      </c>
      <c r="G19" s="31">
        <v>14075.78957316253</v>
      </c>
      <c r="H19" s="31">
        <v>19607.339717840296</v>
      </c>
      <c r="I19" s="31">
        <v>22393.860323871206</v>
      </c>
      <c r="J19" s="31">
        <v>25300.946579647774</v>
      </c>
      <c r="K19" s="31">
        <v>28238.414414089195</v>
      </c>
      <c r="L19" s="31">
        <v>30510.241945457652</v>
      </c>
      <c r="M19" s="31">
        <v>33966.999209041554</v>
      </c>
      <c r="N19" s="31">
        <v>38908.335610318005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</row>
    <row r="20" spans="1:194" s="29" customFormat="1">
      <c r="A20" s="5"/>
      <c r="B20" s="47" t="s">
        <v>65</v>
      </c>
      <c r="C20" s="31">
        <v>234.30600000000001</v>
      </c>
      <c r="D20" s="31">
        <v>565.06500000000005</v>
      </c>
      <c r="E20" s="31">
        <v>952.529</v>
      </c>
      <c r="F20" s="31">
        <v>1328.2851000000001</v>
      </c>
      <c r="G20" s="31">
        <v>1803.3503000000001</v>
      </c>
      <c r="H20" s="31">
        <v>2294.7649999999999</v>
      </c>
      <c r="I20" s="31">
        <v>2614.5605</v>
      </c>
      <c r="J20" s="31">
        <v>3127.0149999999999</v>
      </c>
      <c r="K20" s="31">
        <v>3530.0666000000001</v>
      </c>
      <c r="L20" s="31">
        <v>3861.4942000000001</v>
      </c>
      <c r="M20" s="31">
        <v>4266.9260000000004</v>
      </c>
      <c r="N20" s="31">
        <v>5074.8779999999997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</row>
    <row r="21" spans="1:194" s="29" customFormat="1">
      <c r="A21" s="5"/>
      <c r="B21" s="47" t="s">
        <v>66</v>
      </c>
      <c r="C21" s="31">
        <v>332.63358705400003</v>
      </c>
      <c r="D21" s="31">
        <v>655.98915315500005</v>
      </c>
      <c r="E21" s="31">
        <v>1747.2052166868405</v>
      </c>
      <c r="F21" s="31">
        <v>2680.0112005687206</v>
      </c>
      <c r="G21" s="31">
        <v>3585.6875858241615</v>
      </c>
      <c r="H21" s="31">
        <v>4582.7952950928402</v>
      </c>
      <c r="I21" s="31">
        <v>5310.3466186052901</v>
      </c>
      <c r="J21" s="31">
        <v>6188.4687538462877</v>
      </c>
      <c r="K21" s="31">
        <v>7389.2513041696893</v>
      </c>
      <c r="L21" s="31">
        <v>8391.7901394297714</v>
      </c>
      <c r="M21" s="31">
        <v>9228.2247939010795</v>
      </c>
      <c r="N21" s="31">
        <v>11049.046093872001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</row>
    <row r="22" spans="1:194" s="29" customFormat="1">
      <c r="A22" s="5"/>
      <c r="B22" s="46" t="s">
        <v>61</v>
      </c>
      <c r="C22" s="32">
        <v>86.412194040000003</v>
      </c>
      <c r="D22" s="32">
        <v>222.94735796000001</v>
      </c>
      <c r="E22" s="32">
        <v>321.88807958000001</v>
      </c>
      <c r="F22" s="32">
        <v>437.19615877000001</v>
      </c>
      <c r="G22" s="32">
        <v>531.35846820999996</v>
      </c>
      <c r="H22" s="32">
        <v>648.84170066000001</v>
      </c>
      <c r="I22" s="32">
        <v>738.06550546000005</v>
      </c>
      <c r="J22" s="32">
        <v>877.72749434999992</v>
      </c>
      <c r="K22" s="32">
        <v>979.18133252999996</v>
      </c>
      <c r="L22" s="32">
        <v>1087.44871547</v>
      </c>
      <c r="M22" s="32">
        <v>1191.05272436</v>
      </c>
      <c r="N22" s="32">
        <v>1311.12413771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</row>
    <row r="23" spans="1:194" s="29" customFormat="1">
      <c r="A23" s="5"/>
      <c r="B23" s="47" t="s">
        <v>67</v>
      </c>
      <c r="C23" s="31">
        <v>81.658915399999998</v>
      </c>
      <c r="D23" s="31">
        <v>161.65747651000001</v>
      </c>
      <c r="E23" s="31">
        <v>229.21189536</v>
      </c>
      <c r="F23" s="31">
        <v>323.00735039</v>
      </c>
      <c r="G23" s="31">
        <v>404.67822014000001</v>
      </c>
      <c r="H23" s="31">
        <v>483.94170065999998</v>
      </c>
      <c r="I23" s="31">
        <v>569.88635925000005</v>
      </c>
      <c r="J23" s="31">
        <v>653.47251058999996</v>
      </c>
      <c r="K23" s="31">
        <v>729.67988685</v>
      </c>
      <c r="L23" s="31">
        <v>821.65987134</v>
      </c>
      <c r="M23" s="31">
        <v>906.60538495000003</v>
      </c>
      <c r="N23" s="31">
        <v>992.08447022999997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</row>
    <row r="24" spans="1:194" s="29" customFormat="1">
      <c r="A24" s="5"/>
      <c r="B24" s="47" t="s">
        <v>68</v>
      </c>
      <c r="C24" s="31">
        <v>4.7532786400000004</v>
      </c>
      <c r="D24" s="31">
        <v>61.289881450000003</v>
      </c>
      <c r="E24" s="31">
        <v>92.676184219999996</v>
      </c>
      <c r="F24" s="31">
        <v>114.18880838</v>
      </c>
      <c r="G24" s="31">
        <v>126.68024807</v>
      </c>
      <c r="H24" s="31">
        <v>164.9</v>
      </c>
      <c r="I24" s="31">
        <v>168.17914621</v>
      </c>
      <c r="J24" s="31">
        <v>224.25498375999999</v>
      </c>
      <c r="K24" s="31">
        <v>249.50144567999999</v>
      </c>
      <c r="L24" s="31">
        <v>265.78884412999997</v>
      </c>
      <c r="M24" s="31">
        <v>284.44733940999998</v>
      </c>
      <c r="N24" s="31">
        <v>319.03966747999999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</row>
    <row r="25" spans="1:194" s="29" customFormat="1">
      <c r="A25" s="5"/>
      <c r="B25" s="46" t="s">
        <v>62</v>
      </c>
      <c r="C25" s="32">
        <v>1005.0468127600001</v>
      </c>
      <c r="D25" s="32">
        <v>2115.61093729</v>
      </c>
      <c r="E25" s="32">
        <v>3570.4978842800001</v>
      </c>
      <c r="F25" s="32">
        <v>4065.4463409199998</v>
      </c>
      <c r="G25" s="32">
        <v>5825.9152193099999</v>
      </c>
      <c r="H25" s="32">
        <v>7554.4327934299999</v>
      </c>
      <c r="I25" s="32">
        <v>8583.7102584099994</v>
      </c>
      <c r="J25" s="32">
        <v>9861.8299131399999</v>
      </c>
      <c r="K25" s="32">
        <v>11445.01238989</v>
      </c>
      <c r="L25" s="32">
        <v>11714.895071499999</v>
      </c>
      <c r="M25" s="32">
        <v>13734.05143741</v>
      </c>
      <c r="N25" s="32">
        <v>15711.054320070001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</row>
    <row r="26" spans="1:194" s="29" customFormat="1">
      <c r="A26" s="5"/>
      <c r="B26" s="47" t="s">
        <v>67</v>
      </c>
      <c r="C26" s="31">
        <v>368.56878282000002</v>
      </c>
      <c r="D26" s="31">
        <v>1295.89753079</v>
      </c>
      <c r="E26" s="31">
        <v>2130.40949671</v>
      </c>
      <c r="F26" s="31">
        <v>2496.9146818700001</v>
      </c>
      <c r="G26" s="31">
        <v>3899.2793876400001</v>
      </c>
      <c r="H26" s="31">
        <v>4700.9241786800003</v>
      </c>
      <c r="I26" s="31">
        <v>5070.5446066100003</v>
      </c>
      <c r="J26" s="31">
        <v>6161.50470563</v>
      </c>
      <c r="K26" s="31">
        <v>7144.5826053800001</v>
      </c>
      <c r="L26" s="31">
        <v>7203.58724041</v>
      </c>
      <c r="M26" s="31">
        <v>8832.8960237800002</v>
      </c>
      <c r="N26" s="31">
        <v>9857.2845796599995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</row>
    <row r="27" spans="1:194" s="29" customFormat="1">
      <c r="A27" s="5"/>
      <c r="B27" s="47" t="s">
        <v>68</v>
      </c>
      <c r="C27" s="31">
        <v>636.47802994000006</v>
      </c>
      <c r="D27" s="31">
        <v>819.71340650000002</v>
      </c>
      <c r="E27" s="31">
        <v>1440.0883875699999</v>
      </c>
      <c r="F27" s="31">
        <v>1568.5316590499999</v>
      </c>
      <c r="G27" s="31">
        <v>1926.63583167</v>
      </c>
      <c r="H27" s="31">
        <v>2853.5086147500001</v>
      </c>
      <c r="I27" s="31">
        <v>3513.1656518</v>
      </c>
      <c r="J27" s="31">
        <v>3700.3252075099999</v>
      </c>
      <c r="K27" s="31">
        <v>4300.42978451</v>
      </c>
      <c r="L27" s="31">
        <v>4511.30783109</v>
      </c>
      <c r="M27" s="31">
        <v>4901.1554136300001</v>
      </c>
      <c r="N27" s="31">
        <v>5853.7697404100008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</row>
    <row r="28" spans="1:194" s="29" customFormat="1">
      <c r="A28" s="5"/>
      <c r="B28" s="46" t="s">
        <v>93</v>
      </c>
      <c r="C28" s="104">
        <v>755.85137441684822</v>
      </c>
      <c r="D28" s="104">
        <v>2303.9176064514095</v>
      </c>
      <c r="E28" s="104">
        <v>4339.7664486104022</v>
      </c>
      <c r="F28" s="104">
        <v>6310.1605804351721</v>
      </c>
      <c r="G28" s="104">
        <v>8475.679810038162</v>
      </c>
      <c r="H28" s="104">
        <v>11085.336475174512</v>
      </c>
      <c r="I28" s="104">
        <v>13682.466529988247</v>
      </c>
      <c r="J28" s="104">
        <v>15930.206316188709</v>
      </c>
      <c r="K28" s="104">
        <v>16692.565892652001</v>
      </c>
      <c r="L28" s="104">
        <v>17718.733097507531</v>
      </c>
      <c r="M28" s="104">
        <v>19915.81146963</v>
      </c>
      <c r="N28" s="104">
        <v>25821.139231222802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</row>
    <row r="29" spans="1:194" s="29" customFormat="1">
      <c r="A29" s="5"/>
      <c r="B29" s="31"/>
      <c r="C29" s="31"/>
      <c r="D29" s="31"/>
      <c r="E29" s="31"/>
      <c r="F29" s="31"/>
      <c r="G29" s="31"/>
      <c r="H29" s="31"/>
      <c r="I29" s="31"/>
      <c r="J29" s="31"/>
      <c r="K29" s="120"/>
      <c r="L29" s="31"/>
      <c r="M29" s="31"/>
      <c r="N29" s="3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</row>
    <row r="30" spans="1:194" s="29" customFormat="1">
      <c r="A30" s="5"/>
      <c r="B30" s="32" t="s">
        <v>9</v>
      </c>
      <c r="C30" s="32">
        <v>2553.4321938407884</v>
      </c>
      <c r="D30" s="32">
        <v>3461.1507034752158</v>
      </c>
      <c r="E30" s="32">
        <v>2403.0711514604336</v>
      </c>
      <c r="F30" s="32">
        <v>9792.2471602920268</v>
      </c>
      <c r="G30" s="32">
        <v>10116.301324865148</v>
      </c>
      <c r="H30" s="32">
        <v>10066.261053852366</v>
      </c>
      <c r="I30" s="32">
        <v>10582.253277995267</v>
      </c>
      <c r="J30" s="32">
        <v>10352.746390287241</v>
      </c>
      <c r="K30" s="32">
        <v>15496.721768229123</v>
      </c>
      <c r="L30" s="32">
        <v>18563.840757635044</v>
      </c>
      <c r="M30" s="32">
        <v>17563.543724277362</v>
      </c>
      <c r="N30" s="32">
        <v>13931.861171537195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</row>
    <row r="31" spans="1:194" s="29" customFormat="1">
      <c r="A31" s="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</row>
    <row r="32" spans="1:194" s="29" customFormat="1">
      <c r="A32" s="5"/>
      <c r="B32" s="32" t="s">
        <v>94</v>
      </c>
      <c r="C32" s="32">
        <v>1178.2087987215489</v>
      </c>
      <c r="D32" s="32">
        <v>2991.1389776866326</v>
      </c>
      <c r="E32" s="32">
        <v>4826.9515648834649</v>
      </c>
      <c r="F32" s="32">
        <v>6545.9700886002674</v>
      </c>
      <c r="G32" s="32">
        <v>8623.5059230382303</v>
      </c>
      <c r="H32" s="32">
        <v>10881.500723840492</v>
      </c>
      <c r="I32" s="32">
        <v>12973.048092049321</v>
      </c>
      <c r="J32" s="32">
        <v>15656.767747531028</v>
      </c>
      <c r="K32" s="32">
        <v>19379.207505199854</v>
      </c>
      <c r="L32" s="32">
        <v>21491.686895980689</v>
      </c>
      <c r="M32" s="32">
        <v>24190.414259001082</v>
      </c>
      <c r="N32" s="32">
        <v>30490.473173477199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</row>
    <row r="33" spans="1:193" s="29" customFormat="1">
      <c r="A33" s="5"/>
      <c r="B33" s="45" t="s">
        <v>69</v>
      </c>
      <c r="C33" s="31">
        <v>311.97264731182213</v>
      </c>
      <c r="D33" s="31">
        <v>1194.3827541101118</v>
      </c>
      <c r="E33" s="31">
        <v>2130.4056758899997</v>
      </c>
      <c r="F33" s="31">
        <v>2775.2018820365638</v>
      </c>
      <c r="G33" s="31">
        <v>3835.603906810964</v>
      </c>
      <c r="H33" s="31">
        <v>5079.3733570809636</v>
      </c>
      <c r="I33" s="31">
        <v>6278.97</v>
      </c>
      <c r="J33" s="31">
        <v>7675.98417545338</v>
      </c>
      <c r="K33" s="31">
        <v>8827.0542669633778</v>
      </c>
      <c r="L33" s="31">
        <v>9662.6551780433801</v>
      </c>
      <c r="M33" s="31">
        <v>10706.478438013382</v>
      </c>
      <c r="N33" s="31">
        <v>12944.635469149998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</row>
    <row r="34" spans="1:193" s="29" customFormat="1">
      <c r="A34" s="5"/>
      <c r="B34" s="45" t="s">
        <v>92</v>
      </c>
      <c r="C34" s="31">
        <v>866.23615140972674</v>
      </c>
      <c r="D34" s="31">
        <v>1796.7562235765211</v>
      </c>
      <c r="E34" s="31">
        <v>2696.5458889934653</v>
      </c>
      <c r="F34" s="31">
        <v>3770.7682065637036</v>
      </c>
      <c r="G34" s="31">
        <v>4787.9020162272664</v>
      </c>
      <c r="H34" s="31">
        <v>5802.1273667595287</v>
      </c>
      <c r="I34" s="31">
        <v>6694.0780920493216</v>
      </c>
      <c r="J34" s="31">
        <v>7980.7835720776484</v>
      </c>
      <c r="K34" s="31">
        <v>10552.153238236475</v>
      </c>
      <c r="L34" s="31">
        <v>11829.031717937311</v>
      </c>
      <c r="M34" s="31">
        <v>13483.935820987697</v>
      </c>
      <c r="N34" s="31">
        <v>17545.837704327201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</row>
    <row r="35" spans="1:193" s="29" customFormat="1">
      <c r="A35" s="5"/>
      <c r="B35" s="32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</row>
    <row r="36" spans="1:193" s="29" customFormat="1">
      <c r="A36" s="5"/>
      <c r="B36" s="32" t="s">
        <v>10</v>
      </c>
      <c r="C36" s="32">
        <v>6634.3517316707603</v>
      </c>
      <c r="D36" s="32">
        <v>14466.181703431417</v>
      </c>
      <c r="E36" s="32">
        <v>24287.439326733031</v>
      </c>
      <c r="F36" s="32">
        <v>32794.838631368235</v>
      </c>
      <c r="G36" s="32">
        <v>42921.286879583087</v>
      </c>
      <c r="H36" s="32">
        <v>56655.011706038138</v>
      </c>
      <c r="I36" s="32">
        <v>66296.057828384073</v>
      </c>
      <c r="J36" s="32">
        <v>76942.961804703809</v>
      </c>
      <c r="K36" s="32">
        <v>87653.699438530733</v>
      </c>
      <c r="L36" s="32">
        <v>94776.290065345645</v>
      </c>
      <c r="M36" s="32">
        <v>106493.47989334373</v>
      </c>
      <c r="N36" s="32">
        <v>128366.05056666999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</row>
    <row r="37" spans="1:193" s="29" customFormat="1">
      <c r="A37" s="5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</row>
    <row r="38" spans="1:193" s="29" customFormat="1" ht="18.75" customHeight="1">
      <c r="A38" s="5"/>
      <c r="B38" s="33" t="s">
        <v>11</v>
      </c>
      <c r="C38" s="33">
        <v>1473.5187375092391</v>
      </c>
      <c r="D38" s="33">
        <v>778.60370371858335</v>
      </c>
      <c r="E38" s="33">
        <v>-1929.2264178830301</v>
      </c>
      <c r="F38" s="33">
        <v>3942.0235687317618</v>
      </c>
      <c r="G38" s="33">
        <v>2495.5629667369139</v>
      </c>
      <c r="H38" s="33">
        <v>480.23643744186847</v>
      </c>
      <c r="I38" s="33">
        <v>-639.41927542406484</v>
      </c>
      <c r="J38" s="33">
        <v>-3206.8116103537905</v>
      </c>
      <c r="K38" s="33">
        <v>-1557.1412746907299</v>
      </c>
      <c r="L38" s="33">
        <v>-529.82726945565082</v>
      </c>
      <c r="M38" s="33">
        <v>-3566.1035356937209</v>
      </c>
      <c r="N38" s="33">
        <v>-12110.899668769998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</row>
    <row r="39" spans="1:193" s="29" customFormat="1">
      <c r="A39" s="5"/>
      <c r="B39" s="32" t="s">
        <v>12</v>
      </c>
      <c r="C39" s="32">
        <v>-1473.3000000000002</v>
      </c>
      <c r="D39" s="32">
        <v>-778.6</v>
      </c>
      <c r="E39" s="32">
        <v>1929.2000000000003</v>
      </c>
      <c r="F39" s="32">
        <v>-3942.0999999999981</v>
      </c>
      <c r="G39" s="32">
        <v>-2495.5499999999988</v>
      </c>
      <c r="H39" s="32">
        <v>-480.29999999999984</v>
      </c>
      <c r="I39" s="32">
        <v>-401.8</v>
      </c>
      <c r="J39" s="32">
        <v>2156.3999999999987</v>
      </c>
      <c r="K39" s="32">
        <v>515.89999999999827</v>
      </c>
      <c r="L39" s="32">
        <v>-511.37999999999994</v>
      </c>
      <c r="M39" s="32">
        <v>2524.8757431050767</v>
      </c>
      <c r="N39" s="32">
        <v>12261.533466240013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</row>
    <row r="40" spans="1:193" s="29" customFormat="1">
      <c r="A40" s="5"/>
      <c r="B40" s="31" t="s">
        <v>16</v>
      </c>
      <c r="C40" s="63">
        <v>-223.2</v>
      </c>
      <c r="D40" s="63">
        <v>-98.19999999999996</v>
      </c>
      <c r="E40" s="63">
        <v>-278.09999999999997</v>
      </c>
      <c r="F40" s="63">
        <v>-313.60000000000002</v>
      </c>
      <c r="G40" s="63">
        <v>-101.79999999999978</v>
      </c>
      <c r="H40" s="63">
        <v>-180.00000000000011</v>
      </c>
      <c r="I40" s="63">
        <v>-247.8</v>
      </c>
      <c r="J40" s="63">
        <v>-322.10000000000002</v>
      </c>
      <c r="K40" s="63">
        <v>-710.5</v>
      </c>
      <c r="L40" s="63">
        <v>-50.180000000000121</v>
      </c>
      <c r="M40" s="63">
        <v>216.53010708113479</v>
      </c>
      <c r="N40" s="63">
        <v>5162.2891070811365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</row>
    <row r="41" spans="1:193" s="29" customFormat="1">
      <c r="A41" s="5"/>
      <c r="B41" s="31" t="s">
        <v>75</v>
      </c>
      <c r="C41" s="34">
        <v>12.9</v>
      </c>
      <c r="D41" s="34">
        <v>511.3</v>
      </c>
      <c r="E41" s="34">
        <v>821.7</v>
      </c>
      <c r="F41" s="34">
        <v>1039.8</v>
      </c>
      <c r="G41" s="34">
        <v>2046.2</v>
      </c>
      <c r="H41" s="34">
        <v>2513.6999999999998</v>
      </c>
      <c r="I41" s="34">
        <v>2728.8</v>
      </c>
      <c r="J41" s="34">
        <v>3163.1</v>
      </c>
      <c r="K41" s="34">
        <v>3217.3</v>
      </c>
      <c r="L41" s="34">
        <v>4159.66</v>
      </c>
      <c r="M41" s="34">
        <v>5291.058</v>
      </c>
      <c r="N41" s="34">
        <v>10813.417000000001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</row>
    <row r="42" spans="1:193" s="29" customFormat="1">
      <c r="A42" s="5"/>
      <c r="B42" s="31" t="s">
        <v>96</v>
      </c>
      <c r="C42" s="34">
        <v>-267.5</v>
      </c>
      <c r="D42" s="34">
        <v>-656.9</v>
      </c>
      <c r="E42" s="34">
        <v>-1018.5</v>
      </c>
      <c r="F42" s="34">
        <v>-1277.8</v>
      </c>
      <c r="G42" s="34">
        <v>-2086.6999999999998</v>
      </c>
      <c r="H42" s="34">
        <v>-2689.1</v>
      </c>
      <c r="I42" s="34">
        <v>-2959.8</v>
      </c>
      <c r="J42" s="34">
        <v>-3474.6</v>
      </c>
      <c r="K42" s="34">
        <v>-3799.9</v>
      </c>
      <c r="L42" s="34">
        <v>-4080.54</v>
      </c>
      <c r="M42" s="34">
        <v>-4962.8</v>
      </c>
      <c r="N42" s="34">
        <v>-5569.4000000000005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</row>
    <row r="43" spans="1:193" s="29" customFormat="1">
      <c r="A43" s="5"/>
      <c r="B43" s="31" t="s">
        <v>97</v>
      </c>
      <c r="C43" s="34">
        <v>31.4</v>
      </c>
      <c r="D43" s="34">
        <v>47.4</v>
      </c>
      <c r="E43" s="34">
        <v>33.1</v>
      </c>
      <c r="F43" s="34">
        <v>38.799999999999997</v>
      </c>
      <c r="G43" s="34">
        <v>53.1</v>
      </c>
      <c r="H43" s="34">
        <v>109.8</v>
      </c>
      <c r="I43" s="34">
        <v>97.6</v>
      </c>
      <c r="J43" s="34">
        <v>103.8</v>
      </c>
      <c r="K43" s="34">
        <v>106.4</v>
      </c>
      <c r="L43" s="34">
        <v>105</v>
      </c>
      <c r="M43" s="34">
        <v>122.59999999999998</v>
      </c>
      <c r="N43" s="34">
        <v>152.6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</row>
    <row r="44" spans="1:193" s="29" customFormat="1">
      <c r="A44" s="5"/>
      <c r="B44" s="31" t="s">
        <v>98</v>
      </c>
      <c r="C44" s="34">
        <v>0</v>
      </c>
      <c r="D44" s="34">
        <v>0</v>
      </c>
      <c r="E44" s="34">
        <v>-114.4</v>
      </c>
      <c r="F44" s="34">
        <v>-114.4</v>
      </c>
      <c r="G44" s="34">
        <v>-114.4</v>
      </c>
      <c r="H44" s="34">
        <v>-114.4</v>
      </c>
      <c r="I44" s="34">
        <v>-114.4</v>
      </c>
      <c r="J44" s="34">
        <v>-114.4</v>
      </c>
      <c r="K44" s="34">
        <v>-234.3</v>
      </c>
      <c r="L44" s="34">
        <v>-234.3</v>
      </c>
      <c r="M44" s="34">
        <v>-234.32789291886499</v>
      </c>
      <c r="N44" s="34">
        <v>-234.32789291886499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</row>
    <row r="45" spans="1:193" s="29" customFormat="1">
      <c r="A45" s="5"/>
      <c r="B45" s="31" t="s">
        <v>13</v>
      </c>
      <c r="C45" s="32">
        <v>-1250.1000000000001</v>
      </c>
      <c r="D45" s="32">
        <v>-680.40000000000009</v>
      </c>
      <c r="E45" s="32">
        <v>2207.3000000000002</v>
      </c>
      <c r="F45" s="32">
        <v>-3628.4999999999982</v>
      </c>
      <c r="G45" s="32">
        <v>-2393.7499999999991</v>
      </c>
      <c r="H45" s="32">
        <v>-300.29999999999973</v>
      </c>
      <c r="I45" s="32">
        <v>-154</v>
      </c>
      <c r="J45" s="32">
        <v>2478.4999999999986</v>
      </c>
      <c r="K45" s="32">
        <v>1226.3999999999983</v>
      </c>
      <c r="L45" s="32">
        <v>-461.19999999999982</v>
      </c>
      <c r="M45" s="32">
        <v>2308.345636023942</v>
      </c>
      <c r="N45" s="32">
        <v>7099.2443591588753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</row>
    <row r="46" spans="1:193" s="29" customFormat="1">
      <c r="A46" s="5"/>
      <c r="B46" s="31" t="s">
        <v>14</v>
      </c>
      <c r="C46" s="34">
        <v>0</v>
      </c>
      <c r="D46" s="34">
        <v>1704.1999999999998</v>
      </c>
      <c r="E46" s="34">
        <v>2860.3</v>
      </c>
      <c r="F46" s="34">
        <v>8282.9000000000015</v>
      </c>
      <c r="G46" s="34">
        <v>8799.6</v>
      </c>
      <c r="H46" s="34">
        <v>9932.5</v>
      </c>
      <c r="I46" s="34">
        <v>10431</v>
      </c>
      <c r="J46" s="34">
        <v>11270.9</v>
      </c>
      <c r="K46" s="34">
        <v>12915.599999999999</v>
      </c>
      <c r="L46" s="34">
        <v>13911.9</v>
      </c>
      <c r="M46" s="34">
        <v>14512.042000000001</v>
      </c>
      <c r="N46" s="34">
        <v>20751.452000000005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</row>
    <row r="47" spans="1:193" s="29" customFormat="1">
      <c r="A47" s="5"/>
      <c r="B47" s="31" t="s">
        <v>96</v>
      </c>
      <c r="C47" s="34">
        <v>-1.4</v>
      </c>
      <c r="D47" s="34">
        <v>-1198.2</v>
      </c>
      <c r="E47" s="34">
        <v>-1198.5</v>
      </c>
      <c r="F47" s="34">
        <v>-5925.5999999999995</v>
      </c>
      <c r="G47" s="34">
        <v>-5925.5999999999995</v>
      </c>
      <c r="H47" s="34">
        <v>-6151</v>
      </c>
      <c r="I47" s="34">
        <v>-6159.7</v>
      </c>
      <c r="J47" s="34">
        <v>-6845.2000000000007</v>
      </c>
      <c r="K47" s="34">
        <v>-7911.4</v>
      </c>
      <c r="L47" s="34">
        <v>-8678.5</v>
      </c>
      <c r="M47" s="34">
        <v>-8679.8607845000006</v>
      </c>
      <c r="N47" s="34">
        <v>-10903.6992845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</row>
    <row r="48" spans="1:193" s="29" customFormat="1">
      <c r="A48" s="5"/>
      <c r="B48" s="31" t="s">
        <v>99</v>
      </c>
      <c r="C48" s="34">
        <v>59.3</v>
      </c>
      <c r="D48" s="34">
        <v>465.59999999999997</v>
      </c>
      <c r="E48" s="34">
        <v>498.5</v>
      </c>
      <c r="F48" s="34">
        <v>1556.1000000000001</v>
      </c>
      <c r="G48" s="34">
        <v>1986.8000000000002</v>
      </c>
      <c r="H48" s="34">
        <v>2260.3000000000002</v>
      </c>
      <c r="I48" s="34">
        <v>2508.3999999999996</v>
      </c>
      <c r="J48" s="34">
        <v>2773.2</v>
      </c>
      <c r="K48" s="34">
        <v>2866.1</v>
      </c>
      <c r="L48" s="34">
        <v>2943.8</v>
      </c>
      <c r="M48" s="34">
        <v>3075.6764394233801</v>
      </c>
      <c r="N48" s="34">
        <v>3654.6570548600002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</row>
    <row r="49" spans="1:193" s="29" customFormat="1">
      <c r="A49" s="5"/>
      <c r="B49" s="31" t="s">
        <v>101</v>
      </c>
      <c r="C49" s="34">
        <v>-2028</v>
      </c>
      <c r="D49" s="34">
        <v>-3418.5</v>
      </c>
      <c r="E49" s="34">
        <v>-1979.6000000000001</v>
      </c>
      <c r="F49" s="34">
        <v>-1752.4</v>
      </c>
      <c r="G49" s="34">
        <v>-1831.6999999999998</v>
      </c>
      <c r="H49" s="34">
        <v>-979.4</v>
      </c>
      <c r="I49" s="34">
        <v>-2014.7</v>
      </c>
      <c r="J49" s="34">
        <v>-1636.9</v>
      </c>
      <c r="K49" s="34">
        <v>-713.2</v>
      </c>
      <c r="L49" s="34">
        <v>-2490.1999999999998</v>
      </c>
      <c r="M49" s="34">
        <v>-2663.0753886496559</v>
      </c>
      <c r="N49" s="34">
        <v>-1767.2158079999999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</row>
    <row r="50" spans="1:193" s="29" customFormat="1" ht="13.8" thickBot="1">
      <c r="A50" s="5"/>
      <c r="B50" s="31" t="s">
        <v>102</v>
      </c>
      <c r="C50" s="34">
        <v>720</v>
      </c>
      <c r="D50" s="34">
        <v>1766.5</v>
      </c>
      <c r="E50" s="34">
        <v>2026.6</v>
      </c>
      <c r="F50" s="34">
        <v>-5789.5</v>
      </c>
      <c r="G50" s="34">
        <v>-5422.85</v>
      </c>
      <c r="H50" s="34">
        <v>-5362.7</v>
      </c>
      <c r="I50" s="34">
        <v>-4919</v>
      </c>
      <c r="J50" s="34">
        <v>-3083.5</v>
      </c>
      <c r="K50" s="34">
        <v>-5930.7000000000007</v>
      </c>
      <c r="L50" s="34">
        <v>-6148.2</v>
      </c>
      <c r="M50" s="34">
        <v>-3936.4366302497829</v>
      </c>
      <c r="N50" s="34">
        <v>-4635.9496032011293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</row>
    <row r="51" spans="1:193" ht="13.8" thickBot="1">
      <c r="B51" s="37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1:193" s="29" customFormat="1">
      <c r="A52" s="5"/>
      <c r="B52" s="41" t="s">
        <v>25</v>
      </c>
      <c r="C52" s="42">
        <v>572347.4</v>
      </c>
      <c r="D52" s="42">
        <v>572347.4</v>
      </c>
      <c r="E52" s="42">
        <v>572347.4</v>
      </c>
      <c r="F52" s="42">
        <v>572347.4</v>
      </c>
      <c r="G52" s="42">
        <v>572347.4</v>
      </c>
      <c r="H52" s="42">
        <v>572347.4</v>
      </c>
      <c r="I52" s="42">
        <v>572347.4</v>
      </c>
      <c r="J52" s="42">
        <v>572347.4</v>
      </c>
      <c r="K52" s="42">
        <v>572347.4</v>
      </c>
      <c r="L52" s="42">
        <v>572347.4</v>
      </c>
      <c r="M52" s="42">
        <v>572347.4</v>
      </c>
      <c r="N52" s="42">
        <v>572347.4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</row>
    <row r="53" spans="1:193" s="29" customFormat="1" ht="13.8" thickBot="1">
      <c r="A53" s="5"/>
      <c r="B53" s="43" t="s">
        <v>26</v>
      </c>
      <c r="C53" s="44">
        <v>0.25741435402855667</v>
      </c>
      <c r="D53" s="44">
        <v>0.13604202768957877</v>
      </c>
      <c r="E53" s="44">
        <v>-0.33706756034587237</v>
      </c>
      <c r="F53" s="44">
        <v>0.68875177431255297</v>
      </c>
      <c r="G53" s="44">
        <v>0.43602753690099927</v>
      </c>
      <c r="H53" s="44">
        <v>8.3911579128667618E-2</v>
      </c>
      <c r="I53" s="44">
        <v>7.0209621823380128E-2</v>
      </c>
      <c r="J53" s="44">
        <v>-0.37677283532235506</v>
      </c>
      <c r="K53" s="44">
        <v>-9.0139254447688638E-2</v>
      </c>
      <c r="L53" s="44">
        <v>8.9352083371803351E-2</v>
      </c>
      <c r="M53" s="44">
        <v>-0.43890962370129477</v>
      </c>
      <c r="N53" s="44">
        <v>-2.1314668700801604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</row>
    <row r="54" spans="1:193" ht="7.5" customHeight="1">
      <c r="B54" s="2"/>
    </row>
    <row r="55" spans="1:193">
      <c r="A55" s="6"/>
      <c r="B55" s="270" t="s">
        <v>103</v>
      </c>
      <c r="C55" s="270"/>
      <c r="D55" s="270"/>
      <c r="E55" s="7"/>
      <c r="F55" s="7"/>
      <c r="G55" s="7"/>
      <c r="H55" s="7"/>
      <c r="I55" s="7"/>
      <c r="J55" s="7"/>
      <c r="K55" s="7"/>
      <c r="L55" s="7"/>
    </row>
  </sheetData>
  <mergeCells count="4">
    <mergeCell ref="B2:N2"/>
    <mergeCell ref="B3:N3"/>
    <mergeCell ref="B4:N4"/>
    <mergeCell ref="B55:D55"/>
  </mergeCells>
  <printOptions horizontalCentered="1" verticalCentered="1"/>
  <pageMargins left="1.299212598425197" right="0.74803149606299213" top="0.98425196850393704" bottom="0.98425196850393704" header="0" footer="0"/>
  <pageSetup scale="6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C4EC-AEB0-411B-BB59-563E6B62150F}">
  <sheetPr codeName="Sheet10">
    <tabColor theme="4" tint="-0.249977111117893"/>
    <pageSetUpPr fitToPage="1"/>
  </sheetPr>
  <dimension ref="B1:AC166"/>
  <sheetViews>
    <sheetView workbookViewId="0">
      <selection activeCell="B3" sqref="B3:N3"/>
    </sheetView>
  </sheetViews>
  <sheetFormatPr baseColWidth="10" defaultColWidth="11.44140625" defaultRowHeight="13.2"/>
  <cols>
    <col min="1" max="1" width="5.44140625" style="7" customWidth="1"/>
    <col min="2" max="2" width="37.33203125" style="4" customWidth="1"/>
    <col min="3" max="3" width="14" style="4" customWidth="1"/>
    <col min="4" max="4" width="13.33203125" style="4" customWidth="1"/>
    <col min="5" max="5" width="13.44140625" style="4" customWidth="1"/>
    <col min="6" max="6" width="12.5546875" style="4" customWidth="1"/>
    <col min="7" max="7" width="13.33203125" style="4" customWidth="1"/>
    <col min="8" max="8" width="12.88671875" style="4" customWidth="1"/>
    <col min="9" max="9" width="13.88671875" style="4" customWidth="1"/>
    <col min="10" max="12" width="13.44140625" style="4" customWidth="1"/>
    <col min="13" max="13" width="12.88671875" style="6" customWidth="1"/>
    <col min="14" max="14" width="11.44140625" style="6" customWidth="1"/>
    <col min="15" max="16" width="15.5546875" style="6" customWidth="1"/>
    <col min="17" max="18" width="11.44140625" style="6" customWidth="1"/>
    <col min="19" max="16384" width="11.44140625" style="7"/>
  </cols>
  <sheetData>
    <row r="1" spans="2:29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2:29" ht="15.6">
      <c r="B2" s="269" t="s">
        <v>0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2:29" ht="15.6">
      <c r="B3" s="267">
        <v>2018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2:29" ht="18" customHeight="1" thickBot="1">
      <c r="B4" s="282" t="s">
        <v>1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</row>
    <row r="5" spans="2:29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29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7"/>
      <c r="N6" s="107"/>
    </row>
    <row r="7" spans="2:29">
      <c r="B7" s="11" t="s">
        <v>2</v>
      </c>
      <c r="C7" s="32">
        <v>8107.8704691799994</v>
      </c>
      <c r="D7" s="32">
        <v>15244.785407150001</v>
      </c>
      <c r="E7" s="32">
        <v>22358.212908849997</v>
      </c>
      <c r="F7" s="32">
        <v>36736.862200099989</v>
      </c>
      <c r="G7" s="32">
        <v>45416.849846320001</v>
      </c>
      <c r="H7" s="32">
        <v>57135.248143480014</v>
      </c>
      <c r="I7" s="32">
        <v>65656.638552960008</v>
      </c>
      <c r="J7" s="32">
        <v>73736.150194350019</v>
      </c>
      <c r="K7" s="32">
        <v>86096.558163840004</v>
      </c>
      <c r="L7" s="32">
        <v>94246.462795890009</v>
      </c>
      <c r="M7" s="32">
        <v>102927.37635765001</v>
      </c>
      <c r="N7" s="32">
        <v>116255.15089789999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2:29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29">
      <c r="B9" s="11" t="s">
        <v>3</v>
      </c>
      <c r="C9" s="32">
        <v>8009.5751267899996</v>
      </c>
      <c r="D9" s="32">
        <v>14936.19342922</v>
      </c>
      <c r="E9" s="32">
        <v>21863.55891331</v>
      </c>
      <c r="F9" s="32">
        <v>36041.115703059993</v>
      </c>
      <c r="G9" s="32">
        <v>44414.082281410003</v>
      </c>
      <c r="H9" s="32">
        <v>55839.77203605001</v>
      </c>
      <c r="I9" s="32">
        <v>63905.263014330012</v>
      </c>
      <c r="J9" s="32">
        <v>71638.940447460016</v>
      </c>
      <c r="K9" s="32">
        <v>83771.213701560002</v>
      </c>
      <c r="L9" s="32">
        <v>91848.443927</v>
      </c>
      <c r="M9" s="32">
        <v>99866.60935862</v>
      </c>
      <c r="N9" s="32">
        <v>111807.43856472999</v>
      </c>
    </row>
    <row r="10" spans="2:29">
      <c r="B10" s="13" t="s">
        <v>34</v>
      </c>
      <c r="C10" s="32">
        <v>7052.1293359299998</v>
      </c>
      <c r="D10" s="32">
        <v>13353.95003396</v>
      </c>
      <c r="E10" s="32">
        <v>19893.48543004</v>
      </c>
      <c r="F10" s="32">
        <v>33647.491017499997</v>
      </c>
      <c r="G10" s="32">
        <v>41688.17561228</v>
      </c>
      <c r="H10" s="32">
        <v>52806.553255770006</v>
      </c>
      <c r="I10" s="32">
        <v>60011.419676360012</v>
      </c>
      <c r="J10" s="32">
        <v>67457.28954006001</v>
      </c>
      <c r="K10" s="32">
        <v>79112.261566140005</v>
      </c>
      <c r="L10" s="32">
        <v>86835.927357599998</v>
      </c>
      <c r="M10" s="32">
        <v>94527.305066150002</v>
      </c>
      <c r="N10" s="32">
        <v>106065.86230236999</v>
      </c>
    </row>
    <row r="11" spans="2:29">
      <c r="B11" s="14" t="s">
        <v>35</v>
      </c>
      <c r="C11" s="32">
        <v>1422.0787612400002</v>
      </c>
      <c r="D11" s="32">
        <v>2537.1078400200004</v>
      </c>
      <c r="E11" s="32">
        <v>3811.6508245999999</v>
      </c>
      <c r="F11" s="32">
        <v>11741.383669449997</v>
      </c>
      <c r="G11" s="32">
        <v>14111.286325019997</v>
      </c>
      <c r="H11" s="32">
        <v>19571.205856010001</v>
      </c>
      <c r="I11" s="32">
        <v>20889.480052140003</v>
      </c>
      <c r="J11" s="32">
        <v>22233.279489510001</v>
      </c>
      <c r="K11" s="32">
        <v>28040.350525439997</v>
      </c>
      <c r="L11" s="32">
        <v>29659.616240399995</v>
      </c>
      <c r="M11" s="32">
        <v>31151.9</v>
      </c>
      <c r="N11" s="32">
        <v>36764.583895530006</v>
      </c>
    </row>
    <row r="12" spans="2:29">
      <c r="B12" s="15" t="s">
        <v>33</v>
      </c>
      <c r="C12" s="109">
        <v>1395.11204043</v>
      </c>
      <c r="D12" s="109">
        <v>2475.45067027</v>
      </c>
      <c r="E12" s="109">
        <v>3681.0659461499999</v>
      </c>
      <c r="F12" s="109">
        <v>10545.583089469999</v>
      </c>
      <c r="G12" s="109">
        <v>12811.730131119999</v>
      </c>
      <c r="H12" s="109">
        <v>17695.297785269999</v>
      </c>
      <c r="I12" s="109">
        <v>18957.201670959999</v>
      </c>
      <c r="J12" s="109">
        <v>20205.295325610001</v>
      </c>
      <c r="K12" s="110">
        <v>25424.970983179999</v>
      </c>
      <c r="L12" s="136">
        <v>26994.830657949999</v>
      </c>
      <c r="M12" s="110">
        <v>28434.400000000001</v>
      </c>
      <c r="N12" s="110">
        <v>33450.756180650002</v>
      </c>
    </row>
    <row r="13" spans="2:29">
      <c r="B13" s="15" t="s">
        <v>36</v>
      </c>
      <c r="C13" s="109">
        <v>1.5246078599999999</v>
      </c>
      <c r="D13" s="109">
        <v>4.2724858000000001</v>
      </c>
      <c r="E13" s="109">
        <v>32.841662759999998</v>
      </c>
      <c r="F13" s="109">
        <v>859.82171603000006</v>
      </c>
      <c r="G13" s="109">
        <v>889.41988369000001</v>
      </c>
      <c r="H13" s="109">
        <v>1423.79524713</v>
      </c>
      <c r="I13" s="109">
        <v>1439.7507800200001</v>
      </c>
      <c r="J13" s="109">
        <v>1495.2648607400001</v>
      </c>
      <c r="K13" s="110">
        <v>2038.3205920300002</v>
      </c>
      <c r="L13" s="136">
        <v>2043.2638098400002</v>
      </c>
      <c r="M13" s="110">
        <v>2057.3000000000002</v>
      </c>
      <c r="N13" s="110">
        <v>2601.3563053399998</v>
      </c>
    </row>
    <row r="14" spans="2:29">
      <c r="B14" s="15" t="s">
        <v>37</v>
      </c>
      <c r="C14" s="109">
        <v>24.708475929999999</v>
      </c>
      <c r="D14" s="109">
        <v>55.210420380000002</v>
      </c>
      <c r="E14" s="109">
        <v>93.451097320000002</v>
      </c>
      <c r="F14" s="109">
        <v>124.34979499000002</v>
      </c>
      <c r="G14" s="109">
        <v>162.53170577000003</v>
      </c>
      <c r="H14" s="109">
        <v>201.87946049000004</v>
      </c>
      <c r="I14" s="109">
        <v>233.82095132000003</v>
      </c>
      <c r="J14" s="109">
        <v>272.68240540000005</v>
      </c>
      <c r="K14" s="110">
        <v>315.48881025000003</v>
      </c>
      <c r="L14" s="136">
        <v>354.84034597000004</v>
      </c>
      <c r="M14" s="110">
        <v>389.3</v>
      </c>
      <c r="N14" s="110">
        <v>434.68959285000005</v>
      </c>
    </row>
    <row r="15" spans="2:29">
      <c r="B15" s="15" t="s">
        <v>38</v>
      </c>
      <c r="C15" s="109">
        <v>0.73363701999999997</v>
      </c>
      <c r="D15" s="109">
        <v>2.1742635699999999</v>
      </c>
      <c r="E15" s="109">
        <v>4.2921183699999998</v>
      </c>
      <c r="F15" s="109">
        <v>211.62906895999998</v>
      </c>
      <c r="G15" s="109">
        <v>247.60460443999997</v>
      </c>
      <c r="H15" s="109">
        <v>250.23336311999998</v>
      </c>
      <c r="I15" s="109">
        <v>258.70664983999995</v>
      </c>
      <c r="J15" s="109">
        <v>260.03689775999993</v>
      </c>
      <c r="K15" s="110">
        <v>261.57013997999991</v>
      </c>
      <c r="L15" s="136">
        <v>266.68142663999993</v>
      </c>
      <c r="M15" s="110">
        <v>270.89999999999998</v>
      </c>
      <c r="N15" s="110">
        <v>277.78181668999991</v>
      </c>
    </row>
    <row r="16" spans="2:29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37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138"/>
      <c r="M17" s="31"/>
      <c r="N17" s="31"/>
    </row>
    <row r="18" spans="2:14">
      <c r="B18" s="14" t="s">
        <v>40</v>
      </c>
      <c r="C18" s="32">
        <v>5067.6693001200001</v>
      </c>
      <c r="D18" s="32">
        <v>9713.5988035099999</v>
      </c>
      <c r="E18" s="32">
        <v>14420.033112110001</v>
      </c>
      <c r="F18" s="32">
        <v>19691.764829539999</v>
      </c>
      <c r="G18" s="32">
        <v>24761.176613930002</v>
      </c>
      <c r="H18" s="32">
        <v>29851.567546230002</v>
      </c>
      <c r="I18" s="32">
        <v>35184.457678850005</v>
      </c>
      <c r="J18" s="32">
        <v>40633.772244309999</v>
      </c>
      <c r="K18" s="32">
        <v>45860.300553170004</v>
      </c>
      <c r="L18" s="139">
        <v>51318.445274340003</v>
      </c>
      <c r="M18" s="32">
        <v>56806.357527499997</v>
      </c>
      <c r="N18" s="32">
        <v>62081.157523509988</v>
      </c>
    </row>
    <row r="19" spans="2:14">
      <c r="B19" s="16" t="s">
        <v>41</v>
      </c>
      <c r="C19" s="32">
        <v>3862.8089200000004</v>
      </c>
      <c r="D19" s="32">
        <v>7313.6415817899997</v>
      </c>
      <c r="E19" s="32">
        <v>10903.327029100001</v>
      </c>
      <c r="F19" s="32">
        <v>14755.946272519999</v>
      </c>
      <c r="G19" s="32">
        <v>18567.455231650001</v>
      </c>
      <c r="H19" s="32">
        <v>22417.181488570001</v>
      </c>
      <c r="I19" s="32">
        <v>26260.062770290002</v>
      </c>
      <c r="J19" s="32">
        <v>30165.487708469998</v>
      </c>
      <c r="K19" s="32">
        <v>33886.170063149999</v>
      </c>
      <c r="L19" s="139">
        <v>37786.926753790001</v>
      </c>
      <c r="M19" s="32">
        <v>41795.399269909998</v>
      </c>
      <c r="N19" s="32">
        <v>45511.861365609991</v>
      </c>
    </row>
    <row r="20" spans="2:14">
      <c r="B20" s="17" t="s">
        <v>42</v>
      </c>
      <c r="C20" s="109">
        <v>3523.6027042100004</v>
      </c>
      <c r="D20" s="109">
        <v>6699.02115486</v>
      </c>
      <c r="E20" s="109">
        <v>9987.9538031600005</v>
      </c>
      <c r="F20" s="109">
        <v>13492.62243222</v>
      </c>
      <c r="G20" s="109">
        <v>16973.06819917</v>
      </c>
      <c r="H20" s="109">
        <v>20480.165293009999</v>
      </c>
      <c r="I20" s="109">
        <v>24025.07235196</v>
      </c>
      <c r="J20" s="109">
        <v>27577.787213629999</v>
      </c>
      <c r="K20" s="110">
        <v>30971.260353359998</v>
      </c>
      <c r="L20" s="136">
        <v>34522.241752229995</v>
      </c>
      <c r="M20" s="110">
        <v>38183.140850459997</v>
      </c>
      <c r="N20" s="110">
        <v>41562.253511159994</v>
      </c>
    </row>
    <row r="21" spans="2:14">
      <c r="B21" s="17" t="s">
        <v>43</v>
      </c>
      <c r="C21" s="109">
        <v>339.20621578999999</v>
      </c>
      <c r="D21" s="109">
        <v>614.62042692999967</v>
      </c>
      <c r="E21" s="109">
        <v>915.37322594000034</v>
      </c>
      <c r="F21" s="109">
        <v>1263.3238402999996</v>
      </c>
      <c r="G21" s="109">
        <v>1594.3870324800009</v>
      </c>
      <c r="H21" s="109">
        <v>1937.0161955600015</v>
      </c>
      <c r="I21" s="109">
        <v>2234.9904183300023</v>
      </c>
      <c r="J21" s="109">
        <v>2587.700494839999</v>
      </c>
      <c r="K21" s="110">
        <v>2914.9097097900012</v>
      </c>
      <c r="L21" s="136">
        <v>3264.6850015600066</v>
      </c>
      <c r="M21" s="110">
        <v>3612.2584194500014</v>
      </c>
      <c r="N21" s="110">
        <v>3949.6078544499978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138"/>
      <c r="M22" s="31"/>
      <c r="N22" s="31"/>
    </row>
    <row r="23" spans="2:14">
      <c r="B23" s="16" t="s">
        <v>44</v>
      </c>
      <c r="C23" s="32">
        <v>1204.8603801200002</v>
      </c>
      <c r="D23" s="32">
        <v>2399.9572217200002</v>
      </c>
      <c r="E23" s="32">
        <v>3516.7060830100004</v>
      </c>
      <c r="F23" s="32">
        <v>4935.8185570200003</v>
      </c>
      <c r="G23" s="32">
        <v>6193.7213822800013</v>
      </c>
      <c r="H23" s="32">
        <v>7434.3860576600009</v>
      </c>
      <c r="I23" s="32">
        <v>8924.3949085600016</v>
      </c>
      <c r="J23" s="32">
        <v>10468.284535840001</v>
      </c>
      <c r="K23" s="32">
        <v>11974.130490020001</v>
      </c>
      <c r="L23" s="139">
        <v>13531.518520550002</v>
      </c>
      <c r="M23" s="32">
        <v>15010.95825759</v>
      </c>
      <c r="N23" s="32">
        <v>16569.2961579</v>
      </c>
    </row>
    <row r="24" spans="2:14">
      <c r="B24" s="17" t="s">
        <v>45</v>
      </c>
      <c r="C24" s="109">
        <v>1022.91880258</v>
      </c>
      <c r="D24" s="109">
        <v>2099.2995177900002</v>
      </c>
      <c r="E24" s="109">
        <v>3050.3984406500003</v>
      </c>
      <c r="F24" s="109">
        <v>4249.5407144100009</v>
      </c>
      <c r="G24" s="109">
        <v>5354.1233581400011</v>
      </c>
      <c r="H24" s="109">
        <v>6496.7985360200009</v>
      </c>
      <c r="I24" s="109">
        <v>7567.5911620300012</v>
      </c>
      <c r="J24" s="109">
        <v>8668.0605721500015</v>
      </c>
      <c r="K24" s="110">
        <v>9806.6179013600013</v>
      </c>
      <c r="L24" s="136">
        <v>10887.336811570001</v>
      </c>
      <c r="M24" s="110">
        <v>11952.423193320001</v>
      </c>
      <c r="N24" s="110">
        <v>13061.311396390001</v>
      </c>
    </row>
    <row r="25" spans="2:14">
      <c r="B25" s="17" t="s">
        <v>43</v>
      </c>
      <c r="C25" s="109">
        <v>181.94157754000005</v>
      </c>
      <c r="D25" s="109">
        <v>300.65770393000003</v>
      </c>
      <c r="E25" s="109">
        <v>466.30764235999993</v>
      </c>
      <c r="F25" s="109">
        <v>686.27784260999988</v>
      </c>
      <c r="G25" s="109">
        <v>839.59802413999989</v>
      </c>
      <c r="H25" s="109">
        <v>937.58752163999986</v>
      </c>
      <c r="I25" s="109">
        <v>1356.8037465299997</v>
      </c>
      <c r="J25" s="109">
        <v>1800.2239636899999</v>
      </c>
      <c r="K25" s="110">
        <v>2167.5125886599999</v>
      </c>
      <c r="L25" s="136">
        <v>2644.1817089799997</v>
      </c>
      <c r="M25" s="110">
        <v>3058.5350642699996</v>
      </c>
      <c r="N25" s="110">
        <v>3507.9847615099998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138"/>
      <c r="M26" s="31"/>
      <c r="N26" s="31"/>
    </row>
    <row r="27" spans="2:14">
      <c r="B27" s="14" t="s">
        <v>46</v>
      </c>
      <c r="C27" s="32">
        <v>341.35251168000002</v>
      </c>
      <c r="D27" s="32">
        <v>641.91903393000007</v>
      </c>
      <c r="E27" s="32">
        <v>982.76644738000005</v>
      </c>
      <c r="F27" s="32">
        <v>1312.8488208399999</v>
      </c>
      <c r="G27" s="32">
        <v>1682.1181416299999</v>
      </c>
      <c r="H27" s="32">
        <v>2008.34313703</v>
      </c>
      <c r="I27" s="32">
        <v>2345.1741733200001</v>
      </c>
      <c r="J27" s="32">
        <v>2756.6527854000001</v>
      </c>
      <c r="K27" s="32">
        <v>3145.1038590200001</v>
      </c>
      <c r="L27" s="139">
        <v>3594.9143263300002</v>
      </c>
      <c r="M27" s="32">
        <v>4080.1</v>
      </c>
      <c r="N27" s="32">
        <v>4484.60088817</v>
      </c>
    </row>
    <row r="28" spans="2:14">
      <c r="B28" s="16" t="s">
        <v>47</v>
      </c>
      <c r="C28" s="109">
        <v>341.35251168000002</v>
      </c>
      <c r="D28" s="109">
        <v>641.91903393000007</v>
      </c>
      <c r="E28" s="109">
        <v>982.76644738000005</v>
      </c>
      <c r="F28" s="109">
        <v>1312.8488208399999</v>
      </c>
      <c r="G28" s="109">
        <v>1682.1181416299999</v>
      </c>
      <c r="H28" s="109">
        <v>2008.34313703</v>
      </c>
      <c r="I28" s="109">
        <v>2345.1741733200001</v>
      </c>
      <c r="J28" s="109">
        <v>2756.6527854000001</v>
      </c>
      <c r="K28" s="110">
        <v>3145.1038590200001</v>
      </c>
      <c r="L28" s="136">
        <v>3594.9143263300002</v>
      </c>
      <c r="M28" s="110">
        <v>4080.1</v>
      </c>
      <c r="N28" s="110">
        <v>4484.60088817</v>
      </c>
    </row>
    <row r="29" spans="2:14">
      <c r="B29" s="16" t="s">
        <v>48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37">
        <v>0</v>
      </c>
      <c r="M29" s="109">
        <v>0</v>
      </c>
      <c r="N29" s="109"/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138"/>
      <c r="M30" s="31"/>
      <c r="N30" s="31"/>
    </row>
    <row r="31" spans="2:14">
      <c r="B31" s="14" t="s">
        <v>49</v>
      </c>
      <c r="C31" s="111">
        <v>2.2605550000000001</v>
      </c>
      <c r="D31" s="111">
        <v>3.0113050000000001</v>
      </c>
      <c r="E31" s="111">
        <v>3.1323449999999999</v>
      </c>
      <c r="F31" s="111">
        <v>4.6274850000000001</v>
      </c>
      <c r="G31" s="111">
        <v>5.1727444399999998</v>
      </c>
      <c r="H31" s="111">
        <v>7.65568458</v>
      </c>
      <c r="I31" s="111">
        <v>7.7940345799999999</v>
      </c>
      <c r="J31" s="111">
        <v>12.12720348</v>
      </c>
      <c r="K31" s="104">
        <v>12.202743480000001</v>
      </c>
      <c r="L31" s="140">
        <v>15.07250415</v>
      </c>
      <c r="M31" s="104">
        <v>15.44753865</v>
      </c>
      <c r="N31" s="104">
        <v>16.907268649999999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139"/>
      <c r="M32" s="32"/>
      <c r="N32" s="32"/>
    </row>
    <row r="33" spans="2:17">
      <c r="B33" s="13" t="s">
        <v>53</v>
      </c>
      <c r="C33" s="111">
        <v>218.76820789000001</v>
      </c>
      <c r="D33" s="111">
        <v>458.31305150000003</v>
      </c>
      <c r="E33" s="111">
        <v>675.90270095000005</v>
      </c>
      <c r="F33" s="111">
        <v>896.8662126700001</v>
      </c>
      <c r="G33" s="111">
        <v>1128.4217872600002</v>
      </c>
      <c r="H33" s="111">
        <v>1367.7810319200003</v>
      </c>
      <c r="I33" s="111">
        <v>1584.5137374700003</v>
      </c>
      <c r="J33" s="111">
        <v>1821.4578173600003</v>
      </c>
      <c r="K33" s="104">
        <v>2054.3038850300004</v>
      </c>
      <c r="L33" s="140">
        <v>2247.8790123800004</v>
      </c>
      <c r="M33" s="104">
        <v>2473.5</v>
      </c>
      <c r="N33" s="104">
        <v>2718.6127265100004</v>
      </c>
    </row>
    <row r="34" spans="2:17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139"/>
      <c r="M34" s="32"/>
      <c r="N34" s="32"/>
    </row>
    <row r="35" spans="2:17">
      <c r="B35" s="13" t="s">
        <v>50</v>
      </c>
      <c r="C35" s="32">
        <v>957.4457908600001</v>
      </c>
      <c r="D35" s="32">
        <v>1582.2433952599999</v>
      </c>
      <c r="E35" s="32">
        <v>1970.07348327</v>
      </c>
      <c r="F35" s="32">
        <v>2393.6246855599998</v>
      </c>
      <c r="G35" s="32">
        <v>2725.90666913</v>
      </c>
      <c r="H35" s="32">
        <v>3033.2187802799999</v>
      </c>
      <c r="I35" s="32">
        <v>3893.84333797</v>
      </c>
      <c r="J35" s="32">
        <v>4181.6509073999996</v>
      </c>
      <c r="K35" s="32">
        <v>4658.9521354199996</v>
      </c>
      <c r="L35" s="32">
        <v>5012.5165693999998</v>
      </c>
      <c r="M35" s="32">
        <v>5339.3042924699994</v>
      </c>
      <c r="N35" s="32">
        <v>5741.5762623599994</v>
      </c>
    </row>
    <row r="36" spans="2:17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138"/>
      <c r="M36" s="31"/>
      <c r="N36" s="31"/>
    </row>
    <row r="37" spans="2:17">
      <c r="B37" s="18" t="s">
        <v>51</v>
      </c>
      <c r="C37" s="32">
        <v>0</v>
      </c>
      <c r="D37" s="32">
        <v>42.5</v>
      </c>
      <c r="E37" s="32">
        <v>42.5</v>
      </c>
      <c r="F37" s="32">
        <v>85</v>
      </c>
      <c r="G37" s="32">
        <v>85</v>
      </c>
      <c r="H37" s="32">
        <v>85</v>
      </c>
      <c r="I37" s="32">
        <v>85</v>
      </c>
      <c r="J37" s="32">
        <v>85</v>
      </c>
      <c r="K37" s="32">
        <v>85</v>
      </c>
      <c r="L37" s="139">
        <v>85</v>
      </c>
      <c r="M37" s="32">
        <v>85</v>
      </c>
      <c r="N37" s="32">
        <v>85</v>
      </c>
    </row>
    <row r="38" spans="2:17">
      <c r="B38" s="18" t="s">
        <v>52</v>
      </c>
      <c r="C38" s="32">
        <v>957.4457908600001</v>
      </c>
      <c r="D38" s="32">
        <v>1539.7433952599999</v>
      </c>
      <c r="E38" s="32">
        <v>1927.57348327</v>
      </c>
      <c r="F38" s="32">
        <v>2308.6246855599998</v>
      </c>
      <c r="G38" s="32">
        <v>2640.90666913</v>
      </c>
      <c r="H38" s="32">
        <v>2948.2187802799999</v>
      </c>
      <c r="I38" s="32">
        <v>3808.84333797</v>
      </c>
      <c r="J38" s="32">
        <v>4096.6509073999996</v>
      </c>
      <c r="K38" s="32">
        <v>4573.9521354199996</v>
      </c>
      <c r="L38" s="139">
        <v>4927.5165693999998</v>
      </c>
      <c r="M38" s="32">
        <v>5254.3042924699994</v>
      </c>
      <c r="N38" s="32">
        <v>5656.5762623599994</v>
      </c>
    </row>
    <row r="39" spans="2:17">
      <c r="B39" s="16" t="s">
        <v>122</v>
      </c>
      <c r="C39" s="32">
        <v>516.385625</v>
      </c>
      <c r="D39" s="32">
        <v>516.62930467000001</v>
      </c>
      <c r="E39" s="32">
        <v>516.62900000000002</v>
      </c>
      <c r="F39" s="32">
        <v>516.62930400000005</v>
      </c>
      <c r="G39" s="32">
        <v>516.62930400000005</v>
      </c>
      <c r="H39" s="32">
        <v>516.62930400000005</v>
      </c>
      <c r="I39" s="32">
        <v>1041.2</v>
      </c>
      <c r="J39" s="32">
        <v>1041.2193749999999</v>
      </c>
      <c r="K39" s="32">
        <v>1041.2193749999999</v>
      </c>
      <c r="L39" s="139">
        <v>1041.2193749999999</v>
      </c>
      <c r="M39" s="32">
        <v>1041.2193749999999</v>
      </c>
      <c r="N39" s="32">
        <v>1041.24125</v>
      </c>
    </row>
    <row r="40" spans="2:17">
      <c r="B40" s="11"/>
      <c r="C40" s="32"/>
      <c r="D40" s="32"/>
      <c r="E40" s="32"/>
      <c r="F40" s="32"/>
      <c r="G40" s="32"/>
      <c r="H40" s="32"/>
      <c r="I40" s="32"/>
      <c r="J40" s="32"/>
      <c r="K40" s="32"/>
      <c r="L40" s="139"/>
      <c r="M40" s="32"/>
      <c r="N40" s="32"/>
    </row>
    <row r="41" spans="2:17">
      <c r="B41" s="11" t="s">
        <v>115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139">
        <v>0</v>
      </c>
      <c r="M41" s="32">
        <v>0</v>
      </c>
      <c r="N41" s="32">
        <v>342.5</v>
      </c>
    </row>
    <row r="42" spans="2:17">
      <c r="B42" s="48" t="s">
        <v>5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</row>
    <row r="43" spans="2:17">
      <c r="B43" s="48" t="s">
        <v>6</v>
      </c>
      <c r="C43" s="111">
        <v>92.928110869999998</v>
      </c>
      <c r="D43" s="111">
        <v>186.16290834</v>
      </c>
      <c r="E43" s="111">
        <v>361.69850371000001</v>
      </c>
      <c r="F43" s="111">
        <v>503.35999279000009</v>
      </c>
      <c r="G43" s="111">
        <v>675.63790180000001</v>
      </c>
      <c r="H43" s="111">
        <v>927.12939054000003</v>
      </c>
      <c r="I43" s="111">
        <v>1288.9012465199999</v>
      </c>
      <c r="J43" s="111">
        <v>1433.8416743399998</v>
      </c>
      <c r="K43" s="104">
        <v>1571.1290095499999</v>
      </c>
      <c r="L43" s="140">
        <v>1466.6767908399997</v>
      </c>
      <c r="M43" s="104">
        <v>2063.5712627100002</v>
      </c>
      <c r="N43" s="104">
        <v>2494.4788169999997</v>
      </c>
      <c r="O43" s="101"/>
      <c r="P43" s="101"/>
      <c r="Q43" s="101"/>
    </row>
    <row r="44" spans="2:17" ht="13.8" thickBot="1">
      <c r="B44" s="49" t="s">
        <v>7</v>
      </c>
      <c r="C44" s="112">
        <v>5.3672315199999998</v>
      </c>
      <c r="D44" s="111">
        <v>122.42906959</v>
      </c>
      <c r="E44" s="111">
        <v>132.95549183</v>
      </c>
      <c r="F44" s="111">
        <v>192.38650425</v>
      </c>
      <c r="G44" s="111">
        <v>327.12966311000002</v>
      </c>
      <c r="H44" s="111">
        <v>368.34671688999998</v>
      </c>
      <c r="I44" s="111">
        <v>462.47429211000002</v>
      </c>
      <c r="J44" s="111">
        <v>663.36807255000008</v>
      </c>
      <c r="K44" s="104">
        <v>754.21545273000004</v>
      </c>
      <c r="L44" s="140">
        <v>931.34207805000005</v>
      </c>
      <c r="M44" s="104">
        <v>997.19573632000004</v>
      </c>
      <c r="N44" s="104">
        <v>1610.73351617</v>
      </c>
    </row>
    <row r="45" spans="2:17" ht="1.5" customHeight="1" thickBo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141"/>
      <c r="N45" s="141"/>
    </row>
    <row r="46" spans="2:17">
      <c r="B46" s="98"/>
      <c r="C46" s="101"/>
      <c r="D46" s="101"/>
      <c r="E46" s="101"/>
      <c r="F46" s="101"/>
      <c r="G46" s="101"/>
      <c r="H46" s="101"/>
      <c r="I46" s="101"/>
      <c r="J46" s="101"/>
      <c r="K46" s="101"/>
      <c r="L46" s="101"/>
    </row>
    <row r="47" spans="2:17">
      <c r="B47" s="270" t="s">
        <v>103</v>
      </c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2:17">
      <c r="B48" s="7"/>
      <c r="C48" s="7"/>
      <c r="D48" s="7"/>
      <c r="E48" s="7"/>
      <c r="F48" s="7"/>
      <c r="G48" s="7"/>
      <c r="H48" s="7"/>
      <c r="I48" s="6"/>
      <c r="J48" s="7"/>
      <c r="K48" s="7"/>
      <c r="L48" s="7"/>
    </row>
    <row r="49" spans="2:18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2:18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7"/>
      <c r="O50" s="7"/>
      <c r="P50" s="7"/>
      <c r="Q50" s="7"/>
      <c r="R50" s="7"/>
    </row>
    <row r="51" spans="2:18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2:18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2:18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2:18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2:18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2:18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2:18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2:18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2:18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2:18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2:18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2:18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2:18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2:18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</sheetData>
  <mergeCells count="4">
    <mergeCell ref="B2:N2"/>
    <mergeCell ref="B3:N3"/>
    <mergeCell ref="B4:N4"/>
    <mergeCell ref="B47:L47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ABB2-2A96-4738-8699-E8AF2D41EA63}">
  <sheetPr codeName="Sheet11">
    <tabColor theme="4" tint="-0.249977111117893"/>
    <pageSetUpPr fitToPage="1"/>
  </sheetPr>
  <dimension ref="A1:GN54"/>
  <sheetViews>
    <sheetView showGridLines="0" zoomScaleNormal="100" workbookViewId="0">
      <selection activeCell="B3" sqref="B3:N3"/>
    </sheetView>
  </sheetViews>
  <sheetFormatPr baseColWidth="10" defaultColWidth="11.44140625" defaultRowHeight="13.2"/>
  <cols>
    <col min="1" max="1" width="6" style="5" customWidth="1"/>
    <col min="2" max="2" width="44.6640625" style="5" bestFit="1" customWidth="1"/>
    <col min="3" max="3" width="13.5546875" style="5" customWidth="1"/>
    <col min="4" max="5" width="14.33203125" style="5" customWidth="1"/>
    <col min="6" max="6" width="13.6640625" style="5" customWidth="1"/>
    <col min="7" max="7" width="13.109375" style="5" customWidth="1"/>
    <col min="8" max="8" width="12.5546875" style="5" customWidth="1"/>
    <col min="9" max="9" width="14.44140625" style="5" customWidth="1"/>
    <col min="10" max="10" width="14.33203125" style="5" customWidth="1"/>
    <col min="11" max="11" width="14.5546875" style="5" customWidth="1"/>
    <col min="12" max="12" width="14.109375" style="5" customWidth="1"/>
    <col min="13" max="13" width="13.5546875" style="5" customWidth="1"/>
    <col min="14" max="14" width="14.44140625" style="25" customWidth="1"/>
    <col min="15" max="16384" width="11.44140625" style="5"/>
  </cols>
  <sheetData>
    <row r="1" spans="1:195" ht="15.6" thickBot="1">
      <c r="B1" s="1"/>
    </row>
    <row r="2" spans="1:195" ht="17.25" customHeight="1">
      <c r="B2" s="274" t="s">
        <v>31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83"/>
    </row>
    <row r="3" spans="1:195" ht="15" customHeight="1">
      <c r="B3" s="276">
        <v>2017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</row>
    <row r="4" spans="1:195" ht="18" customHeight="1" thickBot="1">
      <c r="B4" s="277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85"/>
    </row>
    <row r="5" spans="1:195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</row>
    <row r="6" spans="1:195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95" s="29" customFormat="1">
      <c r="A7" s="5"/>
      <c r="B7" s="30" t="s">
        <v>2</v>
      </c>
      <c r="C7" s="30">
        <v>7241.6398175699997</v>
      </c>
      <c r="D7" s="30">
        <v>13856.019137700003</v>
      </c>
      <c r="E7" s="30">
        <v>21599.7844745</v>
      </c>
      <c r="F7" s="30">
        <v>33989.430233400002</v>
      </c>
      <c r="G7" s="30">
        <v>41422.280154259999</v>
      </c>
      <c r="H7" s="30">
        <v>52858.961803640013</v>
      </c>
      <c r="I7" s="30">
        <v>60434.017933639996</v>
      </c>
      <c r="J7" s="30">
        <v>68792.669698950005</v>
      </c>
      <c r="K7" s="30">
        <v>82524.177574480011</v>
      </c>
      <c r="L7" s="30">
        <v>89255.330346260016</v>
      </c>
      <c r="M7" s="30">
        <v>96953.909518500019</v>
      </c>
      <c r="N7" s="30">
        <v>110174.628731741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</row>
    <row r="8" spans="1:195" s="29" customFormat="1">
      <c r="A8" s="5"/>
      <c r="B8" s="45" t="s">
        <v>56</v>
      </c>
      <c r="C8" s="31">
        <v>7105.1438199800004</v>
      </c>
      <c r="D8" s="31">
        <v>13567.342080570003</v>
      </c>
      <c r="E8" s="31">
        <v>21035.135474499999</v>
      </c>
      <c r="F8" s="31">
        <v>33286.377865510003</v>
      </c>
      <c r="G8" s="31">
        <v>40494.990115330002</v>
      </c>
      <c r="H8" s="31">
        <v>51638.736687110009</v>
      </c>
      <c r="I8" s="31">
        <v>59053.776978589995</v>
      </c>
      <c r="J8" s="31">
        <v>66975.765866789996</v>
      </c>
      <c r="K8" s="31">
        <v>80503.811160790021</v>
      </c>
      <c r="L8" s="31">
        <v>86727.345797730013</v>
      </c>
      <c r="M8" s="31">
        <v>94227.759079970012</v>
      </c>
      <c r="N8" s="31">
        <v>106351.648598881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</row>
    <row r="9" spans="1:195" s="29" customFormat="1">
      <c r="A9" s="5"/>
      <c r="B9" s="45" t="s">
        <v>57</v>
      </c>
      <c r="C9" s="31">
        <v>63.889286519999999</v>
      </c>
      <c r="D9" s="31">
        <v>195.76669254999999</v>
      </c>
      <c r="E9" s="31">
        <v>388</v>
      </c>
      <c r="F9" s="31">
        <v>517.18040479000001</v>
      </c>
      <c r="G9" s="31">
        <v>663.88395137999998</v>
      </c>
      <c r="H9" s="31">
        <v>909.97622029000001</v>
      </c>
      <c r="I9" s="31">
        <v>1041.28199638</v>
      </c>
      <c r="J9" s="31">
        <v>1412.3039699599999</v>
      </c>
      <c r="K9" s="31">
        <v>1552.2403339700002</v>
      </c>
      <c r="L9" s="31">
        <v>1687.48150341</v>
      </c>
      <c r="M9" s="31">
        <v>1839.7671095200001</v>
      </c>
      <c r="N9" s="31">
        <v>2112.0116014200003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</row>
    <row r="10" spans="1:195" s="29" customFormat="1">
      <c r="A10" s="5"/>
      <c r="B10" s="45" t="s">
        <v>58</v>
      </c>
      <c r="C10" s="31">
        <v>72.606711070000003</v>
      </c>
      <c r="D10" s="31">
        <v>92.910364580000007</v>
      </c>
      <c r="E10" s="31">
        <v>176.649</v>
      </c>
      <c r="F10" s="31">
        <v>185.87196309999999</v>
      </c>
      <c r="G10" s="31">
        <v>263.40608755</v>
      </c>
      <c r="H10" s="31">
        <v>310.24889624000002</v>
      </c>
      <c r="I10" s="31">
        <v>338.95895867000002</v>
      </c>
      <c r="J10" s="31">
        <v>404.59986220000002</v>
      </c>
      <c r="K10" s="31">
        <v>468.12607972000001</v>
      </c>
      <c r="L10" s="31">
        <v>840.50304512000002</v>
      </c>
      <c r="M10" s="31">
        <v>886.3833290099999</v>
      </c>
      <c r="N10" s="31">
        <v>1198.56853144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</row>
    <row r="11" spans="1:195" s="29" customFormat="1">
      <c r="A11" s="5"/>
      <c r="B11" s="45" t="s">
        <v>118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512.4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</row>
    <row r="12" spans="1:195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</row>
    <row r="13" spans="1:195" s="29" customFormat="1">
      <c r="A13" s="5"/>
      <c r="B13" s="32" t="s">
        <v>32</v>
      </c>
      <c r="C13" s="32">
        <v>5013.6389284201741</v>
      </c>
      <c r="D13" s="32">
        <v>11463.210167873058</v>
      </c>
      <c r="E13" s="32">
        <v>19422.297709065231</v>
      </c>
      <c r="F13" s="32">
        <v>25217.887696564361</v>
      </c>
      <c r="G13" s="32">
        <v>31654.797364161852</v>
      </c>
      <c r="H13" s="32">
        <v>42960.81706781876</v>
      </c>
      <c r="I13" s="32">
        <v>50167.386862463514</v>
      </c>
      <c r="J13" s="32">
        <v>59289.258461833109</v>
      </c>
      <c r="K13" s="32">
        <v>67354.652595506166</v>
      </c>
      <c r="L13" s="32">
        <v>73483.667926078808</v>
      </c>
      <c r="M13" s="32">
        <v>82256.019689973211</v>
      </c>
      <c r="N13" s="32">
        <v>95915.809179520729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</row>
    <row r="14" spans="1:195" s="29" customFormat="1">
      <c r="A14" s="5"/>
      <c r="B14" s="46" t="s">
        <v>60</v>
      </c>
      <c r="C14" s="32">
        <v>3358.6361793248402</v>
      </c>
      <c r="D14" s="32">
        <v>7238.7862786561454</v>
      </c>
      <c r="E14" s="32">
        <v>11524.2330838084</v>
      </c>
      <c r="F14" s="32">
        <v>15166.274451027399</v>
      </c>
      <c r="G14" s="32">
        <v>19072.035682312096</v>
      </c>
      <c r="H14" s="32">
        <v>25714.888593472853</v>
      </c>
      <c r="I14" s="32">
        <v>29585.058639908239</v>
      </c>
      <c r="J14" s="32">
        <v>34067.971659890922</v>
      </c>
      <c r="K14" s="32">
        <v>38191.234995708146</v>
      </c>
      <c r="L14" s="32">
        <v>42069.824636590427</v>
      </c>
      <c r="M14" s="32">
        <v>46581.962588359864</v>
      </c>
      <c r="N14" s="32">
        <v>55898.899865880012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</row>
    <row r="15" spans="1:195" s="29" customFormat="1">
      <c r="A15" s="5"/>
      <c r="B15" s="47" t="s">
        <v>64</v>
      </c>
      <c r="C15" s="31">
        <v>2950.7212912078398</v>
      </c>
      <c r="D15" s="31">
        <v>5653.7211263741465</v>
      </c>
      <c r="E15" s="31">
        <v>8409.1219619642998</v>
      </c>
      <c r="F15" s="31">
        <v>10971.625655690057</v>
      </c>
      <c r="G15" s="31">
        <v>13509.453250292998</v>
      </c>
      <c r="H15" s="31">
        <v>18632.573434304752</v>
      </c>
      <c r="I15" s="31">
        <v>21271.078255393139</v>
      </c>
      <c r="J15" s="31">
        <v>23988.701642073818</v>
      </c>
      <c r="K15" s="31">
        <v>26639.353411399046</v>
      </c>
      <c r="L15" s="31">
        <v>29456.254004459035</v>
      </c>
      <c r="M15" s="31">
        <v>32465.716507858189</v>
      </c>
      <c r="N15" s="31">
        <v>37731.558507037007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</row>
    <row r="16" spans="1:195" s="29" customFormat="1">
      <c r="A16" s="5"/>
      <c r="B16" s="47" t="s">
        <v>65</v>
      </c>
      <c r="C16" s="31">
        <v>83.691400000000002</v>
      </c>
      <c r="D16" s="31">
        <v>511.5188</v>
      </c>
      <c r="E16" s="31">
        <v>962.14204299999994</v>
      </c>
      <c r="F16" s="31">
        <v>1313.6838</v>
      </c>
      <c r="G16" s="31">
        <v>1691.58258</v>
      </c>
      <c r="H16" s="31">
        <v>2186.4587999999999</v>
      </c>
      <c r="I16" s="31">
        <v>2528.1738</v>
      </c>
      <c r="J16" s="31">
        <v>2891.7413000000001</v>
      </c>
      <c r="K16" s="31">
        <v>3231.1734000000001</v>
      </c>
      <c r="L16" s="31">
        <v>3588.2705000000001</v>
      </c>
      <c r="M16" s="31">
        <v>4077.6</v>
      </c>
      <c r="N16" s="31">
        <v>4729.8081000000002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</row>
    <row r="17" spans="1:196" s="29" customFormat="1">
      <c r="A17" s="5"/>
      <c r="B17" s="47" t="s">
        <v>66</v>
      </c>
      <c r="C17" s="31">
        <v>324.22348811700004</v>
      </c>
      <c r="D17" s="31">
        <v>1073.5463522819994</v>
      </c>
      <c r="E17" s="31">
        <v>2152.9690788441003</v>
      </c>
      <c r="F17" s="31">
        <v>2880.96499533734</v>
      </c>
      <c r="G17" s="31">
        <v>3870.9998520190984</v>
      </c>
      <c r="H17" s="31">
        <v>4895.8563591681022</v>
      </c>
      <c r="I17" s="31">
        <v>5785.8065845150995</v>
      </c>
      <c r="J17" s="31">
        <v>7187.528717817102</v>
      </c>
      <c r="K17" s="31">
        <v>8320.7081843090982</v>
      </c>
      <c r="L17" s="31">
        <v>9025.3001321313914</v>
      </c>
      <c r="M17" s="31">
        <v>10038.646080501678</v>
      </c>
      <c r="N17" s="31">
        <v>13437.533258843001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</row>
    <row r="18" spans="1:196" s="29" customFormat="1">
      <c r="A18" s="5"/>
      <c r="B18" s="46" t="s">
        <v>61</v>
      </c>
      <c r="C18" s="32">
        <v>75.768828680000013</v>
      </c>
      <c r="D18" s="32">
        <v>197.00518262</v>
      </c>
      <c r="E18" s="32">
        <v>295.81575784</v>
      </c>
      <c r="F18" s="32">
        <v>376.40436884999997</v>
      </c>
      <c r="G18" s="32">
        <v>470.99633319000003</v>
      </c>
      <c r="H18" s="32">
        <v>577.47197368000002</v>
      </c>
      <c r="I18" s="32">
        <v>654.27942278</v>
      </c>
      <c r="J18" s="32">
        <v>779.25008541</v>
      </c>
      <c r="K18" s="32">
        <v>874.75411035000002</v>
      </c>
      <c r="L18" s="32">
        <v>963.25273971000001</v>
      </c>
      <c r="M18" s="32">
        <v>1071.7993016400001</v>
      </c>
      <c r="N18" s="32">
        <v>1176.68675181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</row>
    <row r="19" spans="1:196" s="29" customFormat="1">
      <c r="A19" s="5"/>
      <c r="B19" s="47" t="s">
        <v>67</v>
      </c>
      <c r="C19" s="31">
        <v>73.133136680000007</v>
      </c>
      <c r="D19" s="31">
        <v>143.52285161</v>
      </c>
      <c r="E19" s="31">
        <v>214.34640648999999</v>
      </c>
      <c r="F19" s="31">
        <v>278.12671806999998</v>
      </c>
      <c r="G19" s="31">
        <v>357.84931712000002</v>
      </c>
      <c r="H19" s="31">
        <v>430.47026051</v>
      </c>
      <c r="I19" s="31">
        <v>504.17787658999998</v>
      </c>
      <c r="J19" s="31">
        <v>576.03694945999996</v>
      </c>
      <c r="K19" s="31">
        <v>645.85799016999999</v>
      </c>
      <c r="L19" s="31">
        <v>722.01602035999997</v>
      </c>
      <c r="M19" s="31">
        <v>795.95989907000001</v>
      </c>
      <c r="N19" s="31">
        <v>865.62627970000005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</row>
    <row r="20" spans="1:196" s="29" customFormat="1">
      <c r="A20" s="5"/>
      <c r="B20" s="47" t="s">
        <v>68</v>
      </c>
      <c r="C20" s="31">
        <v>2.6356920000000001</v>
      </c>
      <c r="D20" s="31">
        <v>53.482331010000003</v>
      </c>
      <c r="E20" s="31">
        <v>81.469351349999997</v>
      </c>
      <c r="F20" s="31">
        <v>98.277650780000002</v>
      </c>
      <c r="G20" s="31">
        <v>113.14701607000001</v>
      </c>
      <c r="H20" s="31">
        <v>147.00171316999999</v>
      </c>
      <c r="I20" s="31">
        <v>150.10154618999999</v>
      </c>
      <c r="J20" s="31">
        <v>203.21313595000001</v>
      </c>
      <c r="K20" s="31">
        <v>228.89612018</v>
      </c>
      <c r="L20" s="31">
        <v>241.23671934999999</v>
      </c>
      <c r="M20" s="31">
        <v>275.83940257</v>
      </c>
      <c r="N20" s="31">
        <v>311.06047210999998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</row>
    <row r="21" spans="1:196" s="29" customFormat="1">
      <c r="A21" s="5"/>
      <c r="B21" s="46" t="s">
        <v>62</v>
      </c>
      <c r="C21" s="32">
        <v>684.32859916999996</v>
      </c>
      <c r="D21" s="32">
        <v>1590.68570146</v>
      </c>
      <c r="E21" s="32">
        <v>3306.6370914400004</v>
      </c>
      <c r="F21" s="32">
        <v>3673.9184234900004</v>
      </c>
      <c r="G21" s="32">
        <v>4721.6617678000002</v>
      </c>
      <c r="H21" s="32">
        <v>6907.49590945</v>
      </c>
      <c r="I21" s="32">
        <v>7529.0579236799995</v>
      </c>
      <c r="J21" s="32">
        <v>8637.8194802199996</v>
      </c>
      <c r="K21" s="32">
        <v>10315.45832652</v>
      </c>
      <c r="L21" s="32">
        <v>10640.532407369999</v>
      </c>
      <c r="M21" s="32">
        <v>12038.28856895</v>
      </c>
      <c r="N21" s="32">
        <v>13695.69456815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</row>
    <row r="22" spans="1:196" s="29" customFormat="1">
      <c r="A22" s="5"/>
      <c r="B22" s="47" t="s">
        <v>67</v>
      </c>
      <c r="C22" s="31">
        <v>531.12439322</v>
      </c>
      <c r="D22" s="31">
        <v>1304.20173482</v>
      </c>
      <c r="E22" s="31">
        <v>2402.3322340500004</v>
      </c>
      <c r="F22" s="31">
        <v>2645.9874545100001</v>
      </c>
      <c r="G22" s="31">
        <v>3334.8013616200001</v>
      </c>
      <c r="H22" s="31">
        <v>4127.89514358</v>
      </c>
      <c r="I22" s="31">
        <v>4640.0210677799996</v>
      </c>
      <c r="J22" s="31">
        <v>5569.8105819100001</v>
      </c>
      <c r="K22" s="31">
        <v>6618.5867993900001</v>
      </c>
      <c r="L22" s="31">
        <v>6822.1293836100003</v>
      </c>
      <c r="M22" s="31">
        <v>7833.7354656199996</v>
      </c>
      <c r="N22" s="31">
        <v>8602.3045111800002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</row>
    <row r="23" spans="1:196" s="29" customFormat="1">
      <c r="A23" s="5"/>
      <c r="B23" s="47" t="s">
        <v>68</v>
      </c>
      <c r="C23" s="31">
        <v>153.20420594999999</v>
      </c>
      <c r="D23" s="31">
        <v>286.48396664000001</v>
      </c>
      <c r="E23" s="31">
        <v>904.30485739000005</v>
      </c>
      <c r="F23" s="31">
        <v>1027.93096898</v>
      </c>
      <c r="G23" s="31">
        <v>1386.8604061800002</v>
      </c>
      <c r="H23" s="31">
        <v>2779.60076587</v>
      </c>
      <c r="I23" s="31">
        <v>2889.0368558999999</v>
      </c>
      <c r="J23" s="31">
        <v>3068.0088983099999</v>
      </c>
      <c r="K23" s="31">
        <v>3696.8715271299998</v>
      </c>
      <c r="L23" s="31">
        <v>3818.40302376</v>
      </c>
      <c r="M23" s="31">
        <v>4204.5531033300003</v>
      </c>
      <c r="N23" s="31">
        <v>5093.3900569699999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</row>
    <row r="24" spans="1:196" s="29" customFormat="1">
      <c r="A24" s="5"/>
      <c r="B24" s="46" t="s">
        <v>93</v>
      </c>
      <c r="C24" s="104">
        <v>894.9053212453332</v>
      </c>
      <c r="D24" s="104">
        <v>2436.7330051369145</v>
      </c>
      <c r="E24" s="104">
        <v>4295.6117759768322</v>
      </c>
      <c r="F24" s="104">
        <v>6001.2904531969625</v>
      </c>
      <c r="G24" s="104">
        <v>7390.1035808597562</v>
      </c>
      <c r="H24" s="104">
        <v>9760.9605912159041</v>
      </c>
      <c r="I24" s="104">
        <v>12398.990876095286</v>
      </c>
      <c r="J24" s="104">
        <v>15804.21723631219</v>
      </c>
      <c r="K24" s="104">
        <v>17973.205162928025</v>
      </c>
      <c r="L24" s="104">
        <v>19810.058142408376</v>
      </c>
      <c r="M24" s="104">
        <v>22563.969231023351</v>
      </c>
      <c r="N24" s="104">
        <v>25144.52799368072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</row>
    <row r="25" spans="1:196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120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</row>
    <row r="26" spans="1:196" s="29" customFormat="1">
      <c r="A26" s="5"/>
      <c r="B26" s="32" t="s">
        <v>9</v>
      </c>
      <c r="C26" s="32">
        <v>2091.5048915598263</v>
      </c>
      <c r="D26" s="32">
        <v>2104.1319126969447</v>
      </c>
      <c r="E26" s="32">
        <v>1612.8377654347678</v>
      </c>
      <c r="F26" s="32">
        <v>8068.4901689456419</v>
      </c>
      <c r="G26" s="32">
        <v>8840.1927511681497</v>
      </c>
      <c r="H26" s="32">
        <v>8677.9196192912495</v>
      </c>
      <c r="I26" s="32">
        <v>8886.3901161264803</v>
      </c>
      <c r="J26" s="32">
        <v>7686.5074049568866</v>
      </c>
      <c r="K26" s="32">
        <v>13149.158565283855</v>
      </c>
      <c r="L26" s="32">
        <v>13243.677871651205</v>
      </c>
      <c r="M26" s="32">
        <v>11971.739389996801</v>
      </c>
      <c r="N26" s="32">
        <v>10435.839419360273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</row>
    <row r="27" spans="1:196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</row>
    <row r="28" spans="1:196" s="29" customFormat="1">
      <c r="A28" s="5"/>
      <c r="B28" s="32" t="s">
        <v>94</v>
      </c>
      <c r="C28" s="32">
        <v>1538.9549450280001</v>
      </c>
      <c r="D28" s="32">
        <v>3043.5452269626958</v>
      </c>
      <c r="E28" s="32">
        <v>4560.3971129020974</v>
      </c>
      <c r="F28" s="32">
        <v>5989.5119923459479</v>
      </c>
      <c r="G28" s="32">
        <v>8515.757078791059</v>
      </c>
      <c r="H28" s="32">
        <v>11391.035763616992</v>
      </c>
      <c r="I28" s="32">
        <v>14077.470646872738</v>
      </c>
      <c r="J28" s="32">
        <v>16159.274927450597</v>
      </c>
      <c r="K28" s="32">
        <v>18450.234418354063</v>
      </c>
      <c r="L28" s="32">
        <v>21371.898756959057</v>
      </c>
      <c r="M28" s="32">
        <v>22700.777641640336</v>
      </c>
      <c r="N28" s="32">
        <v>29030.795290506667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</row>
    <row r="29" spans="1:196" s="29" customFormat="1">
      <c r="A29" s="5"/>
      <c r="B29" s="45" t="s">
        <v>69</v>
      </c>
      <c r="C29" s="31">
        <v>508.37458951999997</v>
      </c>
      <c r="D29" s="31">
        <v>774.15735296000003</v>
      </c>
      <c r="E29" s="31">
        <v>1239.6072915900002</v>
      </c>
      <c r="F29" s="31">
        <v>1759.7083246507041</v>
      </c>
      <c r="G29" s="31">
        <v>2770.9039269417044</v>
      </c>
      <c r="H29" s="31">
        <v>4455.4330284715197</v>
      </c>
      <c r="I29" s="31">
        <v>6013.1531462509265</v>
      </c>
      <c r="J29" s="31">
        <v>6841.2584702709264</v>
      </c>
      <c r="K29" s="31">
        <v>7992.5792757870204</v>
      </c>
      <c r="L29" s="31">
        <v>9082.3290553670195</v>
      </c>
      <c r="M29" s="31">
        <v>9993.6685740770208</v>
      </c>
      <c r="N29" s="31">
        <v>13792.70787129738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</row>
    <row r="30" spans="1:196" s="29" customFormat="1">
      <c r="A30" s="5"/>
      <c r="B30" s="45" t="s">
        <v>92</v>
      </c>
      <c r="C30" s="31">
        <v>1030.5803555080001</v>
      </c>
      <c r="D30" s="31">
        <v>2269.3878740026958</v>
      </c>
      <c r="E30" s="31">
        <v>3320.789821312097</v>
      </c>
      <c r="F30" s="31">
        <v>4229.8036676952433</v>
      </c>
      <c r="G30" s="31">
        <v>5744.8531518493537</v>
      </c>
      <c r="H30" s="31">
        <v>6935.6027351454723</v>
      </c>
      <c r="I30" s="31">
        <v>8064.3175006218116</v>
      </c>
      <c r="J30" s="31">
        <v>9318.0164571796704</v>
      </c>
      <c r="K30" s="31">
        <v>10457.655142567042</v>
      </c>
      <c r="L30" s="31">
        <v>12289.569701592038</v>
      </c>
      <c r="M30" s="31">
        <v>12707.109067563315</v>
      </c>
      <c r="N30" s="31">
        <v>15238.087419209287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</row>
    <row r="31" spans="1:196" s="29" customFormat="1">
      <c r="A31" s="5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</row>
    <row r="32" spans="1:196" s="29" customFormat="1">
      <c r="A32" s="5"/>
      <c r="B32" s="32" t="s">
        <v>10</v>
      </c>
      <c r="C32" s="32">
        <v>6552.5938734481742</v>
      </c>
      <c r="D32" s="32">
        <v>14506.755394835753</v>
      </c>
      <c r="E32" s="32">
        <v>23982.694821967329</v>
      </c>
      <c r="F32" s="32">
        <v>31207.399688910307</v>
      </c>
      <c r="G32" s="32">
        <v>40170.554442952911</v>
      </c>
      <c r="H32" s="32">
        <v>54351.852831435754</v>
      </c>
      <c r="I32" s="32">
        <v>64244.857509336252</v>
      </c>
      <c r="J32" s="32">
        <v>75448.533389283708</v>
      </c>
      <c r="K32" s="32">
        <v>85804.887013860221</v>
      </c>
      <c r="L32" s="32">
        <v>94855.566683037861</v>
      </c>
      <c r="M32" s="32">
        <v>104956.79733161355</v>
      </c>
      <c r="N32" s="32">
        <v>124946.60447002739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</row>
    <row r="33" spans="1:195" s="29" customFormat="1">
      <c r="A33" s="5"/>
      <c r="B33" s="3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</row>
    <row r="34" spans="1:195" s="29" customFormat="1" ht="18.75" customHeight="1">
      <c r="A34" s="5"/>
      <c r="B34" s="33" t="s">
        <v>11</v>
      </c>
      <c r="C34" s="33">
        <v>689.04594412182541</v>
      </c>
      <c r="D34" s="33">
        <v>-650.73625713574984</v>
      </c>
      <c r="E34" s="33">
        <v>-2382.9103474673284</v>
      </c>
      <c r="F34" s="33">
        <v>2782.0305444896949</v>
      </c>
      <c r="G34" s="33">
        <v>1251.7257113070882</v>
      </c>
      <c r="H34" s="33">
        <v>-1492.8910277957402</v>
      </c>
      <c r="I34" s="33">
        <v>-3810.8395756962564</v>
      </c>
      <c r="J34" s="33">
        <v>-6655.8636903337028</v>
      </c>
      <c r="K34" s="33">
        <v>-3280.7094393802108</v>
      </c>
      <c r="L34" s="33">
        <v>-5600.2363367778453</v>
      </c>
      <c r="M34" s="33">
        <v>-8002.887813113528</v>
      </c>
      <c r="N34" s="33">
        <v>-14771.97573828639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</row>
    <row r="35" spans="1:195" s="29" customFormat="1">
      <c r="A35" s="5"/>
      <c r="B35" s="32" t="s">
        <v>12</v>
      </c>
      <c r="C35" s="32">
        <v>-689</v>
      </c>
      <c r="D35" s="32">
        <v>650.70000000000073</v>
      </c>
      <c r="E35" s="32">
        <v>2382.8999999999996</v>
      </c>
      <c r="F35" s="32">
        <v>-2782.0000000000018</v>
      </c>
      <c r="G35" s="32">
        <v>-1251.6999999999989</v>
      </c>
      <c r="H35" s="32">
        <v>1492.9000000000015</v>
      </c>
      <c r="I35" s="32">
        <v>3810.8395756962782</v>
      </c>
      <c r="J35" s="32">
        <v>6655.9000000000015</v>
      </c>
      <c r="K35" s="32">
        <v>3280.6999999999971</v>
      </c>
      <c r="L35" s="32">
        <v>5600.2363367820508</v>
      </c>
      <c r="M35" s="32">
        <v>8002.9</v>
      </c>
      <c r="N35" s="32">
        <v>14772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</row>
    <row r="36" spans="1:195" s="29" customFormat="1">
      <c r="A36" s="5"/>
      <c r="B36" s="31" t="s">
        <v>16</v>
      </c>
      <c r="C36" s="63">
        <v>16427.400000000001</v>
      </c>
      <c r="D36" s="63">
        <v>16262.8</v>
      </c>
      <c r="E36" s="63">
        <v>16149.9</v>
      </c>
      <c r="F36" s="63">
        <v>16001.4</v>
      </c>
      <c r="G36" s="63">
        <v>15825.4</v>
      </c>
      <c r="H36" s="63">
        <v>17920.5</v>
      </c>
      <c r="I36" s="63">
        <v>17939.602138614962</v>
      </c>
      <c r="J36" s="63">
        <v>18412.2</v>
      </c>
      <c r="K36" s="63">
        <v>19975.2</v>
      </c>
      <c r="L36" s="63">
        <v>20803.185746752453</v>
      </c>
      <c r="M36" s="63">
        <v>21038.5</v>
      </c>
      <c r="N36" s="63">
        <v>19790.600000000002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</row>
    <row r="37" spans="1:195" s="29" customFormat="1">
      <c r="A37" s="5"/>
      <c r="B37" s="31" t="s">
        <v>75</v>
      </c>
      <c r="C37" s="34">
        <v>16632.7</v>
      </c>
      <c r="D37" s="34">
        <v>16771.8</v>
      </c>
      <c r="E37" s="34">
        <v>17068</v>
      </c>
      <c r="F37" s="34">
        <v>17137.3</v>
      </c>
      <c r="G37" s="34">
        <v>17666.5</v>
      </c>
      <c r="H37" s="34">
        <v>20197.8</v>
      </c>
      <c r="I37" s="34">
        <v>20458.087</v>
      </c>
      <c r="J37" s="34">
        <v>21310</v>
      </c>
      <c r="K37" s="34">
        <v>23357.599999999999</v>
      </c>
      <c r="L37" s="34">
        <v>24385.791000000001</v>
      </c>
      <c r="M37" s="34">
        <v>25397.1</v>
      </c>
      <c r="N37" s="34">
        <v>25844.9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</row>
    <row r="38" spans="1:195" s="29" customFormat="1">
      <c r="A38" s="5"/>
      <c r="B38" s="31" t="s">
        <v>96</v>
      </c>
      <c r="C38" s="34">
        <v>-184</v>
      </c>
      <c r="D38" s="34">
        <v>-484.6</v>
      </c>
      <c r="E38" s="34">
        <v>-795.6</v>
      </c>
      <c r="F38" s="34">
        <v>-998.5</v>
      </c>
      <c r="G38" s="34">
        <v>-1821.2</v>
      </c>
      <c r="H38" s="34">
        <v>-2262.6</v>
      </c>
      <c r="I38" s="34">
        <v>-2528.6</v>
      </c>
      <c r="J38" s="34">
        <v>-2912.6</v>
      </c>
      <c r="K38" s="34">
        <v>-3253.3</v>
      </c>
      <c r="L38" s="34">
        <v>-3478.9999999999995</v>
      </c>
      <c r="M38" s="34">
        <v>-4282.5</v>
      </c>
      <c r="N38" s="34">
        <v>-6010.5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</row>
    <row r="39" spans="1:195" s="29" customFormat="1">
      <c r="A39" s="5"/>
      <c r="B39" s="31" t="s">
        <v>97</v>
      </c>
      <c r="C39" s="34">
        <v>-21.3</v>
      </c>
      <c r="D39" s="34">
        <v>-24.4</v>
      </c>
      <c r="E39" s="34">
        <v>-15.2</v>
      </c>
      <c r="F39" s="34">
        <v>-30.1</v>
      </c>
      <c r="G39" s="34">
        <v>87.4</v>
      </c>
      <c r="H39" s="34">
        <v>92.6</v>
      </c>
      <c r="I39" s="34">
        <v>117.4</v>
      </c>
      <c r="J39" s="34">
        <v>122.1</v>
      </c>
      <c r="K39" s="34">
        <v>88.2</v>
      </c>
      <c r="L39" s="34">
        <v>113.7</v>
      </c>
      <c r="M39" s="34">
        <v>141.19999999999999</v>
      </c>
      <c r="N39" s="34">
        <v>173.5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</row>
    <row r="40" spans="1:195" s="29" customFormat="1">
      <c r="A40" s="5"/>
      <c r="B40" s="31" t="s">
        <v>98</v>
      </c>
      <c r="C40" s="34">
        <v>0</v>
      </c>
      <c r="D40" s="34">
        <v>0</v>
      </c>
      <c r="E40" s="34">
        <v>-107.3</v>
      </c>
      <c r="F40" s="34">
        <v>-107.3</v>
      </c>
      <c r="G40" s="34">
        <v>-107.3</v>
      </c>
      <c r="H40" s="34">
        <v>-107.3</v>
      </c>
      <c r="I40" s="34">
        <v>-107.28486138504</v>
      </c>
      <c r="J40" s="34">
        <v>-107.3</v>
      </c>
      <c r="K40" s="34">
        <v>-217.3</v>
      </c>
      <c r="L40" s="34">
        <v>-217.30525324755001</v>
      </c>
      <c r="M40" s="34">
        <v>-217.3</v>
      </c>
      <c r="N40" s="34">
        <v>-217.3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</row>
    <row r="41" spans="1:195" s="29" customFormat="1">
      <c r="A41" s="5"/>
      <c r="B41" s="31" t="s">
        <v>13</v>
      </c>
      <c r="C41" s="32">
        <v>-17116.400000000001</v>
      </c>
      <c r="D41" s="32">
        <v>-15612.099999999999</v>
      </c>
      <c r="E41" s="32">
        <v>-13767</v>
      </c>
      <c r="F41" s="32">
        <v>-18783.400000000001</v>
      </c>
      <c r="G41" s="32">
        <v>-17077.099999999999</v>
      </c>
      <c r="H41" s="32">
        <v>-16427.599999999999</v>
      </c>
      <c r="I41" s="32">
        <v>-14128.762562918684</v>
      </c>
      <c r="J41" s="32">
        <v>-11756.3</v>
      </c>
      <c r="K41" s="32">
        <v>-16694.500000000004</v>
      </c>
      <c r="L41" s="32">
        <v>-15202.949409970402</v>
      </c>
      <c r="M41" s="32">
        <v>-13035.6</v>
      </c>
      <c r="N41" s="32">
        <v>-5018.6000000000013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</row>
    <row r="42" spans="1:195" s="29" customFormat="1">
      <c r="A42" s="5"/>
      <c r="B42" s="31" t="s">
        <v>14</v>
      </c>
      <c r="C42" s="34">
        <v>0</v>
      </c>
      <c r="D42" s="34">
        <v>1065.0999999999999</v>
      </c>
      <c r="E42" s="34">
        <v>1239.0999999999999</v>
      </c>
      <c r="F42" s="34">
        <v>4350.8</v>
      </c>
      <c r="G42" s="34">
        <v>4489.8999999999996</v>
      </c>
      <c r="H42" s="34">
        <v>5536.7000000000007</v>
      </c>
      <c r="I42" s="34">
        <v>9057.0990000000002</v>
      </c>
      <c r="J42" s="34">
        <v>9700.7999999999993</v>
      </c>
      <c r="K42" s="34">
        <v>12529.9</v>
      </c>
      <c r="L42" s="34">
        <v>12833.012000000002</v>
      </c>
      <c r="M42" s="34">
        <v>14562</v>
      </c>
      <c r="N42" s="34">
        <v>24306.3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</row>
    <row r="43" spans="1:195" s="29" customFormat="1">
      <c r="A43" s="5"/>
      <c r="B43" s="31" t="s">
        <v>96</v>
      </c>
      <c r="C43" s="34">
        <v>-1.4</v>
      </c>
      <c r="D43" s="34">
        <v>-4581.6000000000004</v>
      </c>
      <c r="E43" s="34">
        <v>-4581.9000000000005</v>
      </c>
      <c r="F43" s="34">
        <v>-5963.5</v>
      </c>
      <c r="G43" s="34">
        <v>-5963.6</v>
      </c>
      <c r="H43" s="34">
        <v>-6099.5</v>
      </c>
      <c r="I43" s="34">
        <v>-11066.56510009</v>
      </c>
      <c r="J43" s="34">
        <v>-11608.8</v>
      </c>
      <c r="K43" s="34">
        <v>-13416.300000000001</v>
      </c>
      <c r="L43" s="34">
        <v>-13416.469300090002</v>
      </c>
      <c r="M43" s="34">
        <v>-15567.1</v>
      </c>
      <c r="N43" s="34">
        <v>-20603.400000000001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</row>
    <row r="44" spans="1:195" s="29" customFormat="1">
      <c r="A44" s="5"/>
      <c r="B44" s="31" t="s">
        <v>99</v>
      </c>
      <c r="C44" s="34">
        <v>797.5</v>
      </c>
      <c r="D44" s="34">
        <v>-6996.5999999999995</v>
      </c>
      <c r="E44" s="34">
        <v>-9792.2999999999993</v>
      </c>
      <c r="F44" s="34">
        <v>-10852.2</v>
      </c>
      <c r="G44" s="34">
        <v>-10858.999999999998</v>
      </c>
      <c r="H44" s="34">
        <v>-10344.1</v>
      </c>
      <c r="I44" s="34">
        <v>-9781.7913448390736</v>
      </c>
      <c r="J44" s="34">
        <v>-9207.5</v>
      </c>
      <c r="K44" s="34">
        <v>-8933.6</v>
      </c>
      <c r="L44" s="34">
        <v>-8993.0958918629804</v>
      </c>
      <c r="M44" s="34">
        <v>-9288.5</v>
      </c>
      <c r="N44" s="34">
        <v>-7921.0999999999995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</row>
    <row r="45" spans="1:195" s="29" customFormat="1">
      <c r="A45" s="5"/>
      <c r="B45" s="31" t="s">
        <v>101</v>
      </c>
      <c r="C45" s="34">
        <v>-2087.1999999999998</v>
      </c>
      <c r="D45" s="34">
        <v>-1212.2</v>
      </c>
      <c r="E45" s="34">
        <v>-978.3</v>
      </c>
      <c r="F45" s="34">
        <v>-1135.7</v>
      </c>
      <c r="G45" s="34">
        <v>-991.5</v>
      </c>
      <c r="H45" s="34">
        <v>-342</v>
      </c>
      <c r="I45" s="34">
        <v>-1122.5573196099999</v>
      </c>
      <c r="J45" s="34">
        <v>116</v>
      </c>
      <c r="K45" s="34">
        <v>-906.30000000000007</v>
      </c>
      <c r="L45" s="34">
        <v>-267.33288961907829</v>
      </c>
      <c r="M45" s="34">
        <v>-558.20000000000005</v>
      </c>
      <c r="N45" s="34">
        <v>-708.2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</row>
    <row r="46" spans="1:195" s="29" customFormat="1" ht="13.8" thickBot="1">
      <c r="A46" s="5"/>
      <c r="B46" s="31" t="s">
        <v>102</v>
      </c>
      <c r="C46" s="34">
        <v>-15825.300000000001</v>
      </c>
      <c r="D46" s="34">
        <v>-3886.7999999999993</v>
      </c>
      <c r="E46" s="34">
        <v>346.40000000000003</v>
      </c>
      <c r="F46" s="34">
        <v>-5182.8</v>
      </c>
      <c r="G46" s="34">
        <v>-3752.9</v>
      </c>
      <c r="H46" s="34">
        <v>-5178.7</v>
      </c>
      <c r="I46" s="34">
        <v>-1214.9477983796114</v>
      </c>
      <c r="J46" s="34">
        <v>-756.8</v>
      </c>
      <c r="K46" s="34">
        <v>-5968.2000000000007</v>
      </c>
      <c r="L46" s="34">
        <v>-5359.0633283983443</v>
      </c>
      <c r="M46" s="34">
        <v>-2183.7999999999997</v>
      </c>
      <c r="N46" s="34">
        <v>-92.200000000000017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</row>
    <row r="47" spans="1:195" ht="13.8" thickBot="1">
      <c r="B47" s="37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95" s="29" customFormat="1">
      <c r="A48" s="5"/>
      <c r="B48" s="41" t="s">
        <v>25</v>
      </c>
      <c r="C48" s="42">
        <v>542569.6</v>
      </c>
      <c r="D48" s="42">
        <v>542569.6</v>
      </c>
      <c r="E48" s="42">
        <v>542569.6</v>
      </c>
      <c r="F48" s="42">
        <v>542569.6</v>
      </c>
      <c r="G48" s="42">
        <v>542569.6</v>
      </c>
      <c r="H48" s="42">
        <v>542569.6</v>
      </c>
      <c r="I48" s="42">
        <v>542569.6</v>
      </c>
      <c r="J48" s="42">
        <v>542569.6</v>
      </c>
      <c r="K48" s="42">
        <v>542569.6</v>
      </c>
      <c r="L48" s="42">
        <v>542569.6</v>
      </c>
      <c r="M48" s="42">
        <v>542569.6</v>
      </c>
      <c r="N48" s="42">
        <v>542569.6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</row>
    <row r="49" spans="1:195" s="29" customFormat="1" ht="13.8" thickBot="1">
      <c r="A49" s="5"/>
      <c r="B49" s="43" t="s">
        <v>26</v>
      </c>
      <c r="C49" s="44">
        <v>0.12699678421382721</v>
      </c>
      <c r="D49" s="44">
        <v>-0.11993599662342856</v>
      </c>
      <c r="E49" s="44">
        <v>-0.43918980117340312</v>
      </c>
      <c r="F49" s="44">
        <v>0.51275090688635983</v>
      </c>
      <c r="G49" s="44">
        <v>0.23070325195276112</v>
      </c>
      <c r="H49" s="44">
        <v>-0.27515198562465354</v>
      </c>
      <c r="I49" s="44">
        <v>-0.7023687976061056</v>
      </c>
      <c r="J49" s="44">
        <v>-1.2267299329585926</v>
      </c>
      <c r="K49" s="44">
        <v>-0.60466149216251908</v>
      </c>
      <c r="L49" s="44">
        <v>-1.0321692068221009</v>
      </c>
      <c r="M49" s="44">
        <v>-1.4749974589644403</v>
      </c>
      <c r="N49" s="44">
        <v>-2.7225955413437077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</row>
    <row r="51" spans="1:195">
      <c r="B51" s="270" t="s">
        <v>103</v>
      </c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</row>
    <row r="54" spans="1:195">
      <c r="N54" s="5"/>
    </row>
  </sheetData>
  <mergeCells count="4">
    <mergeCell ref="B2:N2"/>
    <mergeCell ref="B3:N3"/>
    <mergeCell ref="B4:N4"/>
    <mergeCell ref="B51:N51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3FC6-B910-4770-9D74-28C91C72B8B7}">
  <sheetPr>
    <tabColor theme="9" tint="0.39997558519241921"/>
  </sheetPr>
  <dimension ref="B1:P167"/>
  <sheetViews>
    <sheetView showGridLines="0" workbookViewId="0">
      <selection activeCell="F16" sqref="F16"/>
    </sheetView>
  </sheetViews>
  <sheetFormatPr baseColWidth="10" defaultColWidth="11.44140625" defaultRowHeight="13.2"/>
  <cols>
    <col min="1" max="1" width="5.44140625" style="7" customWidth="1"/>
    <col min="2" max="2" width="45" style="4" customWidth="1"/>
    <col min="3" max="3" width="14" style="4" customWidth="1"/>
    <col min="4" max="4" width="13.6640625" style="4" customWidth="1"/>
    <col min="5" max="5" width="13.33203125" style="4" customWidth="1"/>
    <col min="6" max="7" width="15.5546875" style="6" customWidth="1"/>
    <col min="8" max="9" width="11.44140625" style="6" customWidth="1"/>
    <col min="10" max="16384" width="11.44140625" style="7"/>
  </cols>
  <sheetData>
    <row r="1" spans="2:16">
      <c r="B1" s="7"/>
      <c r="C1" s="7"/>
      <c r="D1" s="7"/>
      <c r="E1" s="7"/>
    </row>
    <row r="2" spans="2:16" ht="15.6">
      <c r="B2" s="269" t="s">
        <v>0</v>
      </c>
      <c r="C2" s="269"/>
      <c r="D2" s="269"/>
      <c r="E2" s="269"/>
    </row>
    <row r="3" spans="2:16" ht="15.6">
      <c r="B3" s="267">
        <v>2026</v>
      </c>
      <c r="C3" s="267"/>
      <c r="D3" s="267"/>
      <c r="E3" s="267"/>
    </row>
    <row r="4" spans="2:16" ht="18" customHeight="1" thickBot="1">
      <c r="B4" s="268" t="s">
        <v>1</v>
      </c>
      <c r="C4" s="268"/>
      <c r="D4" s="268"/>
      <c r="E4" s="268"/>
    </row>
    <row r="5" spans="2:16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</row>
    <row r="6" spans="2:16" ht="3" customHeight="1" thickBot="1">
      <c r="B6" s="9"/>
      <c r="C6" s="107"/>
      <c r="D6" s="108"/>
      <c r="E6" s="108"/>
    </row>
    <row r="7" spans="2:16">
      <c r="B7" s="144" t="s">
        <v>2</v>
      </c>
      <c r="C7" s="145">
        <v>14758.587741925448</v>
      </c>
      <c r="D7" s="145">
        <v>27250.756071066662</v>
      </c>
      <c r="E7" s="145">
        <v>44926.699344392968</v>
      </c>
    </row>
    <row r="8" spans="2:16" ht="9.75" customHeight="1">
      <c r="B8" s="146"/>
      <c r="C8" s="147"/>
      <c r="D8" s="147"/>
      <c r="E8" s="147"/>
      <c r="F8" s="266"/>
      <c r="G8" s="266"/>
      <c r="H8" s="266"/>
      <c r="I8" s="266"/>
      <c r="J8" s="266"/>
      <c r="K8" s="266"/>
      <c r="L8" s="266"/>
      <c r="M8" s="266"/>
      <c r="N8" s="266"/>
    </row>
    <row r="9" spans="2:16">
      <c r="B9" s="144" t="s">
        <v>3</v>
      </c>
      <c r="C9" s="145">
        <v>14242.423617840001</v>
      </c>
      <c r="D9" s="145">
        <v>26553.84998087</v>
      </c>
      <c r="E9" s="145">
        <v>40150.545119129994</v>
      </c>
      <c r="J9" s="6"/>
      <c r="K9" s="6"/>
      <c r="L9" s="6"/>
      <c r="M9" s="6"/>
      <c r="N9" s="6"/>
      <c r="O9" s="6"/>
    </row>
    <row r="10" spans="2:16">
      <c r="B10" s="148" t="s">
        <v>34</v>
      </c>
      <c r="C10" s="145">
        <v>13069.49983393</v>
      </c>
      <c r="D10" s="145">
        <v>24705.89517475</v>
      </c>
      <c r="E10" s="145">
        <v>37291.510783979997</v>
      </c>
    </row>
    <row r="11" spans="2:16">
      <c r="B11" s="149" t="s">
        <v>35</v>
      </c>
      <c r="C11" s="145">
        <v>2826.8044347</v>
      </c>
      <c r="D11" s="145">
        <v>4843.1953083199996</v>
      </c>
      <c r="E11" s="145">
        <v>7019.7001835500005</v>
      </c>
      <c r="J11" s="6"/>
      <c r="K11" s="6"/>
      <c r="L11" s="6"/>
      <c r="M11" s="6"/>
      <c r="N11" s="6"/>
      <c r="O11" s="6"/>
      <c r="P11" s="6"/>
    </row>
    <row r="12" spans="2:16">
      <c r="B12" s="150" t="s">
        <v>33</v>
      </c>
      <c r="C12" s="198">
        <v>2741.81900034</v>
      </c>
      <c r="D12" s="198">
        <v>4611.6973939999998</v>
      </c>
      <c r="E12" s="198">
        <v>6636.3872347500001</v>
      </c>
    </row>
    <row r="13" spans="2:16">
      <c r="B13" s="150" t="s">
        <v>36</v>
      </c>
      <c r="C13" s="198">
        <v>16.97249094</v>
      </c>
      <c r="D13" s="198">
        <v>64.99179608</v>
      </c>
      <c r="E13" s="198">
        <v>100.20343796</v>
      </c>
    </row>
    <row r="14" spans="2:16">
      <c r="B14" s="150" t="s">
        <v>37</v>
      </c>
      <c r="C14" s="198">
        <v>65.097472679999996</v>
      </c>
      <c r="D14" s="198">
        <v>158.91928611999998</v>
      </c>
      <c r="E14" s="198">
        <v>262.17535836999997</v>
      </c>
      <c r="J14" s="6"/>
      <c r="K14" s="6"/>
      <c r="L14" s="6"/>
      <c r="M14" s="6"/>
      <c r="N14" s="6"/>
      <c r="O14" s="6"/>
    </row>
    <row r="15" spans="2:16">
      <c r="B15" s="150" t="s">
        <v>38</v>
      </c>
      <c r="C15" s="198">
        <v>2.9154707399999999</v>
      </c>
      <c r="D15" s="198">
        <v>7.5868321199999995</v>
      </c>
      <c r="E15" s="198">
        <v>20.934152470000001</v>
      </c>
    </row>
    <row r="16" spans="2:16">
      <c r="B16" s="150" t="s">
        <v>39</v>
      </c>
      <c r="C16" s="198">
        <v>0</v>
      </c>
      <c r="D16" s="198">
        <v>0</v>
      </c>
      <c r="E16" s="198">
        <v>0</v>
      </c>
    </row>
    <row r="17" spans="2:9">
      <c r="B17" s="146"/>
      <c r="C17" s="147"/>
      <c r="D17" s="147"/>
      <c r="E17" s="147"/>
      <c r="F17" s="7"/>
      <c r="G17" s="7"/>
      <c r="H17" s="7"/>
      <c r="I17" s="7"/>
    </row>
    <row r="18" spans="2:9">
      <c r="B18" s="149" t="s">
        <v>40</v>
      </c>
      <c r="C18" s="145">
        <v>9022.2499835600011</v>
      </c>
      <c r="D18" s="145">
        <v>17400.00419263</v>
      </c>
      <c r="E18" s="145">
        <v>26265.34031118</v>
      </c>
      <c r="F18" s="7"/>
      <c r="G18" s="7"/>
      <c r="H18" s="7"/>
      <c r="I18" s="7"/>
    </row>
    <row r="19" spans="2:9">
      <c r="B19" s="151" t="s">
        <v>41</v>
      </c>
      <c r="C19" s="145">
        <v>7486.1449644000004</v>
      </c>
      <c r="D19" s="145">
        <v>14313.81141776</v>
      </c>
      <c r="E19" s="145">
        <v>21551.162941279999</v>
      </c>
      <c r="F19" s="7"/>
      <c r="G19" s="7"/>
      <c r="H19" s="7"/>
      <c r="I19" s="7"/>
    </row>
    <row r="20" spans="2:9">
      <c r="B20" s="152" t="s">
        <v>42</v>
      </c>
      <c r="C20" s="198">
        <v>6851.87277017</v>
      </c>
      <c r="D20" s="198">
        <v>13144.29661161</v>
      </c>
      <c r="E20" s="198">
        <v>19796.748755690001</v>
      </c>
      <c r="F20" s="7"/>
      <c r="G20" s="7"/>
      <c r="H20" s="7"/>
      <c r="I20" s="7"/>
    </row>
    <row r="21" spans="2:9">
      <c r="B21" s="152" t="s">
        <v>43</v>
      </c>
      <c r="C21" s="198">
        <v>634.27219423000042</v>
      </c>
      <c r="D21" s="198">
        <v>1169.5148061500004</v>
      </c>
      <c r="E21" s="198">
        <v>1754.4141855899979</v>
      </c>
      <c r="F21" s="7"/>
      <c r="G21" s="7"/>
      <c r="H21" s="7"/>
      <c r="I21" s="7"/>
    </row>
    <row r="22" spans="2:9">
      <c r="B22" s="146"/>
      <c r="C22" s="147"/>
      <c r="D22" s="147"/>
      <c r="E22" s="147"/>
      <c r="F22" s="7"/>
      <c r="G22" s="7"/>
      <c r="H22" s="7"/>
      <c r="I22" s="7"/>
    </row>
    <row r="23" spans="2:9">
      <c r="B23" s="151" t="s">
        <v>44</v>
      </c>
      <c r="C23" s="145">
        <v>376.21628754</v>
      </c>
      <c r="D23" s="145">
        <v>724.07290331999991</v>
      </c>
      <c r="E23" s="145">
        <v>1221.91201963</v>
      </c>
      <c r="F23" s="7"/>
      <c r="G23" s="7"/>
      <c r="H23" s="7"/>
      <c r="I23" s="7"/>
    </row>
    <row r="24" spans="2:9">
      <c r="B24" s="152" t="s">
        <v>43</v>
      </c>
      <c r="C24" s="198">
        <v>376.21628754</v>
      </c>
      <c r="D24" s="198">
        <v>724.07290331999991</v>
      </c>
      <c r="E24" s="198">
        <v>1221.91201963</v>
      </c>
      <c r="F24" s="7"/>
      <c r="G24" s="7"/>
      <c r="H24" s="7"/>
      <c r="I24" s="7"/>
    </row>
    <row r="25" spans="2:9">
      <c r="B25" s="152"/>
      <c r="C25" s="198"/>
      <c r="D25" s="198"/>
      <c r="E25" s="198"/>
      <c r="F25" s="7"/>
      <c r="G25" s="7"/>
      <c r="H25" s="7"/>
      <c r="I25" s="7"/>
    </row>
    <row r="26" spans="2:9">
      <c r="B26" s="151" t="s">
        <v>128</v>
      </c>
      <c r="C26" s="145">
        <v>1159.88873162</v>
      </c>
      <c r="D26" s="145">
        <v>2362.11987155</v>
      </c>
      <c r="E26" s="145">
        <v>3492.26535027</v>
      </c>
      <c r="F26" s="7"/>
      <c r="G26" s="7"/>
      <c r="H26" s="7"/>
      <c r="I26" s="7"/>
    </row>
    <row r="27" spans="2:9">
      <c r="B27" s="146"/>
      <c r="C27" s="147"/>
      <c r="D27" s="147"/>
      <c r="E27" s="147"/>
      <c r="F27" s="7"/>
      <c r="G27" s="7"/>
      <c r="H27" s="7"/>
      <c r="I27" s="7"/>
    </row>
    <row r="28" spans="2:9">
      <c r="B28" s="149" t="s">
        <v>46</v>
      </c>
      <c r="C28" s="145">
        <v>723.73770628</v>
      </c>
      <c r="D28" s="145">
        <v>1461.19203627</v>
      </c>
      <c r="E28" s="145">
        <v>2231.4859607500002</v>
      </c>
      <c r="F28" s="7"/>
      <c r="G28" s="7"/>
      <c r="H28" s="7"/>
      <c r="I28" s="7"/>
    </row>
    <row r="29" spans="2:9">
      <c r="B29" s="151" t="s">
        <v>47</v>
      </c>
      <c r="C29" s="198">
        <v>723.73770628</v>
      </c>
      <c r="D29" s="198">
        <v>1461.19203627</v>
      </c>
      <c r="E29" s="198">
        <v>2231.4859607500002</v>
      </c>
      <c r="F29" s="7"/>
      <c r="G29" s="7"/>
      <c r="H29" s="7"/>
      <c r="I29" s="7"/>
    </row>
    <row r="30" spans="2:9">
      <c r="B30" s="151" t="s">
        <v>48</v>
      </c>
      <c r="C30" s="198">
        <v>0</v>
      </c>
      <c r="D30" s="198">
        <v>0</v>
      </c>
      <c r="E30" s="198">
        <v>0</v>
      </c>
      <c r="F30" s="7"/>
      <c r="G30" s="7"/>
      <c r="H30" s="7"/>
      <c r="I30" s="7"/>
    </row>
    <row r="31" spans="2:9">
      <c r="B31" s="146"/>
      <c r="C31" s="147"/>
      <c r="D31" s="147"/>
      <c r="E31" s="147"/>
      <c r="F31" s="7"/>
      <c r="G31" s="7"/>
      <c r="H31" s="7"/>
      <c r="I31" s="7"/>
    </row>
    <row r="32" spans="2:9">
      <c r="B32" s="149" t="s">
        <v>49</v>
      </c>
      <c r="C32" s="195">
        <v>1.2624763999999999</v>
      </c>
      <c r="D32" s="195">
        <v>2.5408932000000002</v>
      </c>
      <c r="E32" s="195">
        <v>3.3338173700000002</v>
      </c>
      <c r="F32" s="7"/>
      <c r="G32" s="7"/>
      <c r="H32" s="7"/>
      <c r="I32" s="7"/>
    </row>
    <row r="33" spans="2:15">
      <c r="B33" s="149"/>
      <c r="C33" s="145"/>
      <c r="D33" s="145"/>
      <c r="E33" s="145"/>
      <c r="F33" s="7"/>
      <c r="G33" s="7"/>
      <c r="H33" s="7"/>
      <c r="I33" s="7"/>
    </row>
    <row r="34" spans="2:15">
      <c r="B34" s="148" t="s">
        <v>53</v>
      </c>
      <c r="C34" s="195">
        <v>495.44523298999997</v>
      </c>
      <c r="D34" s="195">
        <v>998.96274432999996</v>
      </c>
      <c r="E34" s="195">
        <v>1771.6505111299998</v>
      </c>
    </row>
    <row r="35" spans="2:15" ht="15.75" customHeight="1">
      <c r="B35" s="146"/>
      <c r="C35" s="145"/>
      <c r="D35" s="145"/>
      <c r="E35" s="145"/>
    </row>
    <row r="36" spans="2:15">
      <c r="B36" s="148" t="s">
        <v>50</v>
      </c>
      <c r="C36" s="145">
        <v>1172.9237839100001</v>
      </c>
      <c r="D36" s="145">
        <v>1847.9548061200001</v>
      </c>
      <c r="E36" s="145">
        <v>2859.0343351500001</v>
      </c>
    </row>
    <row r="37" spans="2:15" ht="8.25" customHeight="1">
      <c r="B37" s="146"/>
      <c r="C37" s="147"/>
      <c r="D37" s="147"/>
      <c r="E37" s="147"/>
      <c r="J37" s="6"/>
      <c r="K37" s="6"/>
      <c r="L37" s="6"/>
      <c r="M37" s="6"/>
      <c r="N37" s="6"/>
      <c r="O37" s="6"/>
    </row>
    <row r="38" spans="2:15">
      <c r="B38" s="153" t="s">
        <v>51</v>
      </c>
      <c r="C38" s="145">
        <v>0</v>
      </c>
      <c r="D38" s="145">
        <v>172.06993392000001</v>
      </c>
      <c r="E38" s="145">
        <v>182.06993392000001</v>
      </c>
      <c r="J38" s="6"/>
      <c r="K38" s="6"/>
      <c r="L38" s="6"/>
      <c r="M38" s="6"/>
      <c r="N38" s="6"/>
      <c r="O38" s="6"/>
    </row>
    <row r="39" spans="2:15">
      <c r="B39" s="153" t="s">
        <v>52</v>
      </c>
      <c r="C39" s="145">
        <v>1172.9237839100001</v>
      </c>
      <c r="D39" s="145">
        <v>1675.8848722</v>
      </c>
      <c r="E39" s="145">
        <v>2676.96440123</v>
      </c>
    </row>
    <row r="40" spans="2:15">
      <c r="B40" s="150" t="s">
        <v>114</v>
      </c>
      <c r="C40" s="147">
        <v>0</v>
      </c>
      <c r="D40" s="147">
        <v>0</v>
      </c>
      <c r="E40" s="147">
        <v>0</v>
      </c>
    </row>
    <row r="41" spans="2:15">
      <c r="B41" s="144"/>
      <c r="C41" s="145"/>
      <c r="D41" s="145"/>
      <c r="E41" s="145"/>
    </row>
    <row r="42" spans="2:15">
      <c r="B42" s="154" t="s">
        <v>115</v>
      </c>
      <c r="C42" s="195">
        <v>189.54744237544776</v>
      </c>
      <c r="D42" s="195">
        <v>370.28940848666548</v>
      </c>
      <c r="E42" s="195">
        <v>559.18341355297946</v>
      </c>
    </row>
    <row r="43" spans="2:15">
      <c r="B43" s="154" t="s">
        <v>5</v>
      </c>
      <c r="C43" s="195">
        <v>0</v>
      </c>
      <c r="D43" s="195">
        <v>0</v>
      </c>
      <c r="E43" s="195">
        <v>0</v>
      </c>
    </row>
    <row r="44" spans="2:15">
      <c r="B44" s="154" t="s">
        <v>6</v>
      </c>
      <c r="C44" s="195">
        <v>326.61668170999997</v>
      </c>
      <c r="D44" s="195">
        <v>326.61668170999997</v>
      </c>
      <c r="E44" s="195">
        <v>361.74044170999997</v>
      </c>
      <c r="F44" s="101"/>
      <c r="G44" s="101"/>
      <c r="H44" s="101"/>
    </row>
    <row r="45" spans="2:15" ht="13.8" thickBot="1">
      <c r="B45" s="155" t="s">
        <v>7</v>
      </c>
      <c r="C45" s="264">
        <v>0</v>
      </c>
      <c r="D45" s="236">
        <v>0</v>
      </c>
      <c r="E45" s="236">
        <v>3855.2303700000002</v>
      </c>
    </row>
    <row r="46" spans="2:15" ht="1.5" customHeight="1" thickBot="1">
      <c r="B46" s="157"/>
      <c r="C46" s="158"/>
      <c r="D46" s="158"/>
      <c r="E46" s="158"/>
    </row>
    <row r="47" spans="2:15">
      <c r="B47" s="270" t="s">
        <v>103</v>
      </c>
      <c r="C47" s="270"/>
      <c r="D47" s="270"/>
      <c r="E47" s="270"/>
      <c r="F47" s="7"/>
      <c r="G47" s="7"/>
      <c r="H47" s="7"/>
      <c r="I47" s="7"/>
    </row>
    <row r="48" spans="2:15" ht="15.75" customHeight="1">
      <c r="B48" s="129" t="s">
        <v>112</v>
      </c>
      <c r="C48" s="130"/>
      <c r="D48" s="130"/>
      <c r="E48" s="130"/>
    </row>
    <row r="49" spans="2:5" ht="12.75" customHeight="1">
      <c r="B49" s="130"/>
      <c r="C49" s="130"/>
      <c r="D49" s="130"/>
      <c r="E49" s="130"/>
    </row>
    <row r="50" spans="2:5">
      <c r="B50" s="125"/>
      <c r="C50" s="7"/>
      <c r="D50" s="7"/>
      <c r="E50" s="7"/>
    </row>
    <row r="51" spans="2:5">
      <c r="B51" s="7"/>
      <c r="C51" s="7"/>
      <c r="D51" s="7"/>
      <c r="E51" s="7"/>
    </row>
    <row r="52" spans="2:5">
      <c r="B52" s="7"/>
      <c r="C52" s="7"/>
      <c r="D52" s="7"/>
      <c r="E52" s="7"/>
    </row>
    <row r="53" spans="2:5">
      <c r="B53" s="7"/>
      <c r="C53" s="7"/>
      <c r="D53" s="7"/>
      <c r="E53" s="7"/>
    </row>
    <row r="54" spans="2:5">
      <c r="B54" s="7" t="s">
        <v>110</v>
      </c>
      <c r="C54" s="7"/>
      <c r="D54" s="7"/>
      <c r="E54" s="7"/>
    </row>
    <row r="55" spans="2:5">
      <c r="B55" s="7"/>
      <c r="C55" s="7"/>
      <c r="D55" s="7"/>
      <c r="E55" s="7"/>
    </row>
    <row r="56" spans="2:5">
      <c r="B56" s="7"/>
      <c r="C56" s="135"/>
      <c r="D56" s="135"/>
      <c r="E56" s="135"/>
    </row>
    <row r="57" spans="2:5">
      <c r="B57" s="7"/>
      <c r="C57" s="7"/>
      <c r="D57" s="7"/>
      <c r="E57" s="7"/>
    </row>
    <row r="58" spans="2:5">
      <c r="B58" s="7"/>
      <c r="C58" s="7"/>
      <c r="D58" s="7"/>
      <c r="E58" s="7"/>
    </row>
    <row r="59" spans="2:5">
      <c r="B59" s="7"/>
      <c r="C59" s="7"/>
      <c r="D59" s="7"/>
      <c r="E59" s="7"/>
    </row>
    <row r="60" spans="2:5">
      <c r="B60" s="7"/>
      <c r="C60" s="7"/>
      <c r="D60" s="7"/>
      <c r="E60" s="7"/>
    </row>
    <row r="61" spans="2:5">
      <c r="B61" s="7"/>
      <c r="C61" s="7"/>
      <c r="D61" s="7"/>
      <c r="E61" s="7"/>
    </row>
    <row r="62" spans="2:5">
      <c r="B62" s="7"/>
      <c r="C62" s="7"/>
      <c r="D62" s="7"/>
      <c r="E62" s="7"/>
    </row>
    <row r="63" spans="2:5">
      <c r="B63" s="7"/>
      <c r="C63" s="7"/>
      <c r="D63" s="7"/>
      <c r="E63" s="7"/>
    </row>
    <row r="64" spans="2:5">
      <c r="B64" s="7"/>
      <c r="C64" s="7"/>
      <c r="D64" s="7"/>
      <c r="E64" s="7"/>
    </row>
    <row r="65" spans="2:5">
      <c r="B65" s="7"/>
      <c r="C65" s="7"/>
      <c r="D65" s="7"/>
      <c r="E65" s="7"/>
    </row>
    <row r="66" spans="2:5">
      <c r="B66" s="7"/>
      <c r="C66" s="7"/>
      <c r="D66" s="7"/>
      <c r="E66" s="7"/>
    </row>
    <row r="67" spans="2:5">
      <c r="B67" s="7"/>
      <c r="C67" s="7"/>
      <c r="D67" s="7"/>
      <c r="E67" s="7"/>
    </row>
    <row r="68" spans="2:5">
      <c r="B68" s="7"/>
      <c r="C68" s="7"/>
      <c r="D68" s="7"/>
      <c r="E68" s="7"/>
    </row>
    <row r="69" spans="2:5">
      <c r="B69" s="7"/>
      <c r="C69" s="7"/>
      <c r="D69" s="7"/>
      <c r="E69" s="7"/>
    </row>
    <row r="70" spans="2:5">
      <c r="B70" s="7"/>
      <c r="C70" s="7"/>
      <c r="D70" s="7"/>
      <c r="E70" s="7"/>
    </row>
    <row r="71" spans="2:5">
      <c r="B71" s="7"/>
      <c r="C71" s="7"/>
      <c r="D71" s="7"/>
      <c r="E71" s="7"/>
    </row>
    <row r="72" spans="2:5">
      <c r="B72" s="7"/>
      <c r="C72" s="7"/>
      <c r="D72" s="7"/>
      <c r="E72" s="7"/>
    </row>
    <row r="73" spans="2:5">
      <c r="B73" s="7"/>
      <c r="C73" s="7"/>
      <c r="D73" s="7"/>
      <c r="E73" s="7"/>
    </row>
    <row r="74" spans="2:5">
      <c r="B74" s="7"/>
      <c r="C74" s="7"/>
      <c r="D74" s="7"/>
      <c r="E74" s="7"/>
    </row>
    <row r="75" spans="2:5">
      <c r="B75" s="7"/>
      <c r="C75" s="7"/>
      <c r="D75" s="7"/>
      <c r="E75" s="7"/>
    </row>
    <row r="76" spans="2:5">
      <c r="B76" s="7"/>
      <c r="C76" s="7"/>
      <c r="D76" s="7"/>
      <c r="E76" s="7"/>
    </row>
    <row r="77" spans="2:5">
      <c r="B77" s="7"/>
      <c r="C77" s="7"/>
      <c r="D77" s="7"/>
      <c r="E77" s="7"/>
    </row>
    <row r="78" spans="2:5">
      <c r="B78" s="7"/>
      <c r="C78" s="7"/>
      <c r="D78" s="7"/>
      <c r="E78" s="7"/>
    </row>
    <row r="79" spans="2:5">
      <c r="B79" s="7"/>
      <c r="C79" s="7"/>
      <c r="D79" s="7"/>
      <c r="E79" s="7"/>
    </row>
    <row r="80" spans="2:5">
      <c r="B80" s="7"/>
      <c r="C80" s="7"/>
      <c r="D80" s="7"/>
      <c r="E80" s="7"/>
    </row>
    <row r="81" spans="2:5">
      <c r="B81" s="7"/>
      <c r="C81" s="7"/>
      <c r="D81" s="7"/>
      <c r="E81" s="7"/>
    </row>
    <row r="82" spans="2:5">
      <c r="B82" s="7"/>
      <c r="C82" s="7"/>
      <c r="D82" s="7"/>
      <c r="E82" s="7"/>
    </row>
    <row r="83" spans="2:5">
      <c r="B83" s="7"/>
      <c r="C83" s="7"/>
      <c r="D83" s="7"/>
      <c r="E83" s="7"/>
    </row>
    <row r="84" spans="2:5">
      <c r="B84" s="7"/>
      <c r="C84" s="7"/>
      <c r="D84" s="7"/>
      <c r="E84" s="7"/>
    </row>
    <row r="85" spans="2:5">
      <c r="B85" s="7"/>
      <c r="C85" s="7"/>
      <c r="D85" s="7"/>
      <c r="E85" s="7"/>
    </row>
    <row r="86" spans="2:5">
      <c r="B86" s="7"/>
      <c r="C86" s="7"/>
      <c r="D86" s="7"/>
      <c r="E86" s="7"/>
    </row>
    <row r="87" spans="2:5">
      <c r="B87" s="7"/>
      <c r="C87" s="7"/>
      <c r="D87" s="7"/>
      <c r="E87" s="7"/>
    </row>
    <row r="88" spans="2:5">
      <c r="B88" s="7"/>
      <c r="C88" s="7"/>
      <c r="D88" s="7"/>
      <c r="E88" s="7"/>
    </row>
    <row r="89" spans="2:5">
      <c r="B89" s="7"/>
      <c r="C89" s="7"/>
      <c r="D89" s="7"/>
      <c r="E89" s="7"/>
    </row>
    <row r="90" spans="2:5">
      <c r="B90" s="7"/>
      <c r="C90" s="7"/>
      <c r="D90" s="7"/>
      <c r="E90" s="7"/>
    </row>
    <row r="91" spans="2:5">
      <c r="B91" s="7"/>
      <c r="C91" s="7"/>
      <c r="D91" s="7"/>
      <c r="E91" s="7"/>
    </row>
    <row r="92" spans="2:5">
      <c r="B92" s="7"/>
      <c r="C92" s="7"/>
      <c r="D92" s="7"/>
      <c r="E92" s="7"/>
    </row>
    <row r="93" spans="2:5">
      <c r="B93" s="7"/>
      <c r="C93" s="7"/>
      <c r="D93" s="7"/>
      <c r="E93" s="7"/>
    </row>
    <row r="94" spans="2:5">
      <c r="B94" s="7"/>
      <c r="C94" s="7"/>
      <c r="D94" s="7"/>
      <c r="E94" s="7"/>
    </row>
    <row r="95" spans="2:5">
      <c r="B95" s="7"/>
      <c r="C95" s="7"/>
      <c r="D95" s="7"/>
      <c r="E95" s="7"/>
    </row>
    <row r="96" spans="2:5">
      <c r="B96" s="7"/>
      <c r="C96" s="7"/>
      <c r="D96" s="7"/>
      <c r="E96" s="7"/>
    </row>
    <row r="97" spans="2:5">
      <c r="B97" s="7"/>
      <c r="C97" s="7"/>
      <c r="D97" s="7"/>
      <c r="E97" s="7"/>
    </row>
    <row r="98" spans="2:5">
      <c r="B98" s="7"/>
      <c r="C98" s="7"/>
      <c r="D98" s="7"/>
      <c r="E98" s="7"/>
    </row>
    <row r="99" spans="2:5">
      <c r="B99" s="7"/>
      <c r="C99" s="7"/>
      <c r="D99" s="7"/>
      <c r="E99" s="7"/>
    </row>
    <row r="100" spans="2:5">
      <c r="B100" s="7"/>
      <c r="C100" s="7"/>
      <c r="D100" s="7"/>
      <c r="E100" s="7"/>
    </row>
    <row r="101" spans="2:5">
      <c r="B101" s="7"/>
      <c r="C101" s="7"/>
      <c r="D101" s="7"/>
      <c r="E101" s="7"/>
    </row>
    <row r="102" spans="2:5">
      <c r="B102" s="7"/>
      <c r="C102" s="7"/>
      <c r="D102" s="7"/>
      <c r="E102" s="7"/>
    </row>
    <row r="103" spans="2:5">
      <c r="B103" s="7"/>
      <c r="C103" s="7"/>
      <c r="D103" s="7"/>
      <c r="E103" s="7"/>
    </row>
    <row r="104" spans="2:5">
      <c r="B104" s="7"/>
      <c r="C104" s="7"/>
      <c r="D104" s="7"/>
      <c r="E104" s="7"/>
    </row>
    <row r="105" spans="2:5">
      <c r="B105" s="7"/>
      <c r="C105" s="7"/>
      <c r="D105" s="7"/>
      <c r="E105" s="7"/>
    </row>
    <row r="106" spans="2:5">
      <c r="B106" s="7"/>
      <c r="C106" s="7"/>
      <c r="D106" s="7"/>
      <c r="E106" s="7"/>
    </row>
    <row r="107" spans="2:5">
      <c r="B107" s="7"/>
      <c r="C107" s="7"/>
      <c r="D107" s="7"/>
      <c r="E107" s="7"/>
    </row>
    <row r="108" spans="2:5">
      <c r="B108" s="7"/>
      <c r="C108" s="7"/>
      <c r="D108" s="7"/>
      <c r="E108" s="7"/>
    </row>
    <row r="109" spans="2:5">
      <c r="B109" s="7"/>
      <c r="C109" s="7"/>
      <c r="D109" s="7"/>
      <c r="E109" s="7"/>
    </row>
    <row r="110" spans="2:5">
      <c r="B110" s="7"/>
      <c r="C110" s="7"/>
      <c r="D110" s="7"/>
      <c r="E110" s="7"/>
    </row>
    <row r="111" spans="2:5">
      <c r="B111" s="7"/>
      <c r="C111" s="7"/>
      <c r="D111" s="7"/>
      <c r="E111" s="7"/>
    </row>
    <row r="112" spans="2:5">
      <c r="B112" s="7"/>
      <c r="C112" s="7"/>
      <c r="D112" s="7"/>
      <c r="E112" s="7"/>
    </row>
    <row r="113" spans="2:5">
      <c r="B113" s="7"/>
      <c r="C113" s="7"/>
      <c r="D113" s="7"/>
      <c r="E113" s="7"/>
    </row>
    <row r="114" spans="2:5">
      <c r="B114" s="7"/>
      <c r="C114" s="7"/>
      <c r="D114" s="7"/>
      <c r="E114" s="7"/>
    </row>
    <row r="115" spans="2:5">
      <c r="B115" s="7"/>
      <c r="C115" s="7"/>
      <c r="D115" s="7"/>
      <c r="E115" s="7"/>
    </row>
    <row r="116" spans="2:5">
      <c r="B116" s="7"/>
      <c r="C116" s="7"/>
      <c r="D116" s="7"/>
      <c r="E116" s="7"/>
    </row>
    <row r="117" spans="2:5">
      <c r="B117" s="7"/>
      <c r="C117" s="7"/>
      <c r="D117" s="7"/>
      <c r="E117" s="7"/>
    </row>
    <row r="118" spans="2:5">
      <c r="B118" s="7"/>
      <c r="C118" s="7"/>
      <c r="D118" s="7"/>
      <c r="E118" s="7"/>
    </row>
    <row r="119" spans="2:5">
      <c r="B119" s="7"/>
      <c r="C119" s="7"/>
      <c r="D119" s="7"/>
      <c r="E119" s="7"/>
    </row>
    <row r="120" spans="2:5">
      <c r="B120" s="7"/>
      <c r="C120" s="7"/>
      <c r="D120" s="7"/>
      <c r="E120" s="7"/>
    </row>
    <row r="121" spans="2:5">
      <c r="B121" s="7"/>
      <c r="C121" s="7"/>
      <c r="D121" s="7"/>
      <c r="E121" s="7"/>
    </row>
    <row r="122" spans="2:5">
      <c r="B122" s="7"/>
      <c r="C122" s="7"/>
      <c r="D122" s="7"/>
      <c r="E122" s="7"/>
    </row>
    <row r="123" spans="2:5">
      <c r="B123" s="7"/>
      <c r="C123" s="7"/>
      <c r="D123" s="7"/>
      <c r="E123" s="7"/>
    </row>
    <row r="124" spans="2:5">
      <c r="B124" s="7"/>
      <c r="C124" s="7"/>
      <c r="D124" s="7"/>
      <c r="E124" s="7"/>
    </row>
    <row r="125" spans="2:5">
      <c r="B125" s="7"/>
      <c r="C125" s="7"/>
      <c r="D125" s="7"/>
      <c r="E125" s="7"/>
    </row>
    <row r="126" spans="2:5">
      <c r="B126" s="7"/>
      <c r="C126" s="7"/>
      <c r="D126" s="7"/>
      <c r="E126" s="7"/>
    </row>
    <row r="127" spans="2:5">
      <c r="B127" s="7"/>
      <c r="C127" s="7"/>
      <c r="D127" s="7"/>
      <c r="E127" s="7"/>
    </row>
    <row r="128" spans="2:5">
      <c r="B128" s="7"/>
      <c r="C128" s="7"/>
      <c r="D128" s="7"/>
      <c r="E128" s="7"/>
    </row>
    <row r="129" spans="2:5">
      <c r="B129" s="7"/>
      <c r="C129" s="7"/>
      <c r="D129" s="7"/>
      <c r="E129" s="7"/>
    </row>
    <row r="130" spans="2:5">
      <c r="B130" s="7"/>
      <c r="C130" s="7"/>
      <c r="D130" s="7"/>
      <c r="E130" s="7"/>
    </row>
    <row r="131" spans="2:5">
      <c r="B131" s="7"/>
      <c r="C131" s="7"/>
      <c r="D131" s="7"/>
      <c r="E131" s="7"/>
    </row>
    <row r="132" spans="2:5">
      <c r="B132" s="7"/>
      <c r="C132" s="7"/>
      <c r="D132" s="7"/>
      <c r="E132" s="7"/>
    </row>
    <row r="133" spans="2:5">
      <c r="B133" s="7"/>
      <c r="C133" s="7"/>
      <c r="D133" s="7"/>
      <c r="E133" s="7"/>
    </row>
    <row r="134" spans="2:5">
      <c r="B134" s="7"/>
      <c r="C134" s="7"/>
      <c r="D134" s="7"/>
      <c r="E134" s="7"/>
    </row>
    <row r="135" spans="2:5">
      <c r="B135" s="7"/>
      <c r="C135" s="7"/>
      <c r="D135" s="7"/>
      <c r="E135" s="7"/>
    </row>
    <row r="136" spans="2:5">
      <c r="B136" s="7"/>
      <c r="C136" s="7"/>
      <c r="D136" s="7"/>
      <c r="E136" s="7"/>
    </row>
    <row r="137" spans="2:5">
      <c r="B137" s="7"/>
      <c r="C137" s="7"/>
      <c r="D137" s="7"/>
      <c r="E137" s="7"/>
    </row>
    <row r="138" spans="2:5">
      <c r="B138" s="7"/>
      <c r="C138" s="7"/>
      <c r="D138" s="7"/>
      <c r="E138" s="7"/>
    </row>
    <row r="139" spans="2:5">
      <c r="B139" s="7"/>
      <c r="C139" s="7"/>
      <c r="D139" s="7"/>
      <c r="E139" s="7"/>
    </row>
    <row r="140" spans="2:5">
      <c r="B140" s="7"/>
      <c r="C140" s="7"/>
      <c r="D140" s="7"/>
      <c r="E140" s="7"/>
    </row>
    <row r="141" spans="2:5">
      <c r="B141" s="7"/>
      <c r="C141" s="7"/>
      <c r="D141" s="7"/>
      <c r="E141" s="7"/>
    </row>
    <row r="142" spans="2:5">
      <c r="B142" s="7"/>
      <c r="C142" s="7"/>
      <c r="D142" s="7"/>
      <c r="E142" s="7"/>
    </row>
    <row r="143" spans="2:5">
      <c r="B143" s="7"/>
      <c r="C143" s="7"/>
      <c r="D143" s="7"/>
      <c r="E143" s="7"/>
    </row>
    <row r="144" spans="2:5">
      <c r="B144" s="7"/>
      <c r="C144" s="7"/>
      <c r="D144" s="7"/>
      <c r="E144" s="7"/>
    </row>
    <row r="145" spans="2:5">
      <c r="B145" s="7"/>
      <c r="C145" s="7"/>
      <c r="D145" s="7"/>
      <c r="E145" s="7"/>
    </row>
    <row r="146" spans="2:5">
      <c r="B146" s="7"/>
      <c r="C146" s="7"/>
      <c r="D146" s="7"/>
      <c r="E146" s="7"/>
    </row>
    <row r="147" spans="2:5">
      <c r="B147" s="7"/>
      <c r="C147" s="7"/>
      <c r="D147" s="7"/>
      <c r="E147" s="7"/>
    </row>
    <row r="148" spans="2:5">
      <c r="B148" s="7"/>
      <c r="C148" s="7"/>
      <c r="D148" s="7"/>
      <c r="E148" s="7"/>
    </row>
    <row r="149" spans="2:5">
      <c r="B149" s="7"/>
      <c r="C149" s="7"/>
      <c r="D149" s="7"/>
      <c r="E149" s="7"/>
    </row>
    <row r="150" spans="2:5">
      <c r="B150" s="7"/>
      <c r="C150" s="7"/>
      <c r="D150" s="7"/>
      <c r="E150" s="7"/>
    </row>
    <row r="151" spans="2:5">
      <c r="B151" s="7"/>
      <c r="C151" s="7"/>
      <c r="D151" s="7"/>
      <c r="E151" s="7"/>
    </row>
    <row r="152" spans="2:5">
      <c r="B152" s="7"/>
      <c r="C152" s="7"/>
      <c r="D152" s="7"/>
      <c r="E152" s="7"/>
    </row>
    <row r="153" spans="2:5">
      <c r="B153" s="7"/>
      <c r="C153" s="7"/>
      <c r="D153" s="7"/>
      <c r="E153" s="7"/>
    </row>
    <row r="154" spans="2:5">
      <c r="B154" s="7"/>
      <c r="C154" s="7"/>
      <c r="D154" s="7"/>
      <c r="E154" s="7"/>
    </row>
    <row r="155" spans="2:5">
      <c r="B155" s="7"/>
      <c r="C155" s="7"/>
      <c r="D155" s="7"/>
      <c r="E155" s="7"/>
    </row>
    <row r="156" spans="2:5">
      <c r="B156" s="7"/>
      <c r="C156" s="7"/>
      <c r="D156" s="7"/>
      <c r="E156" s="7"/>
    </row>
    <row r="157" spans="2:5">
      <c r="B157" s="7"/>
      <c r="C157" s="7"/>
      <c r="D157" s="7"/>
      <c r="E157" s="7"/>
    </row>
    <row r="158" spans="2:5">
      <c r="B158" s="7"/>
      <c r="C158" s="7"/>
      <c r="D158" s="7"/>
      <c r="E158" s="7"/>
    </row>
    <row r="159" spans="2:5">
      <c r="B159" s="7"/>
      <c r="C159" s="7"/>
      <c r="D159" s="7"/>
      <c r="E159" s="7"/>
    </row>
    <row r="160" spans="2:5">
      <c r="B160" s="7"/>
      <c r="C160" s="7"/>
      <c r="D160" s="7"/>
      <c r="E160" s="7"/>
    </row>
    <row r="161" spans="2:5">
      <c r="B161" s="7"/>
      <c r="C161" s="7"/>
      <c r="D161" s="7"/>
      <c r="E161" s="7"/>
    </row>
    <row r="162" spans="2:5">
      <c r="B162" s="7"/>
      <c r="C162" s="7"/>
      <c r="D162" s="7"/>
      <c r="E162" s="7"/>
    </row>
    <row r="163" spans="2:5">
      <c r="B163" s="7"/>
      <c r="C163" s="7"/>
      <c r="D163" s="7"/>
      <c r="E163" s="7"/>
    </row>
    <row r="164" spans="2:5">
      <c r="B164" s="7"/>
      <c r="C164" s="7"/>
      <c r="D164" s="7"/>
      <c r="E164" s="7"/>
    </row>
    <row r="165" spans="2:5">
      <c r="B165" s="7"/>
      <c r="C165" s="7"/>
      <c r="D165" s="7"/>
      <c r="E165" s="7"/>
    </row>
    <row r="166" spans="2:5">
      <c r="B166" s="7"/>
      <c r="C166" s="7"/>
      <c r="D166" s="7"/>
      <c r="E166" s="7"/>
    </row>
    <row r="167" spans="2:5">
      <c r="B167" s="7"/>
      <c r="C167" s="7"/>
      <c r="D167" s="7"/>
      <c r="E167" s="7"/>
    </row>
  </sheetData>
  <mergeCells count="4">
    <mergeCell ref="B47:E47"/>
    <mergeCell ref="B2:E2"/>
    <mergeCell ref="B3:E3"/>
    <mergeCell ref="B4:E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E8E9-256D-4CD9-B978-E2501C1FAE2D}">
  <sheetPr codeName="Sheet12">
    <tabColor theme="4" tint="-0.249977111117893"/>
    <pageSetUpPr fitToPage="1"/>
  </sheetPr>
  <dimension ref="B1:AG165"/>
  <sheetViews>
    <sheetView workbookViewId="0">
      <selection activeCell="B3" sqref="B3:N3"/>
    </sheetView>
  </sheetViews>
  <sheetFormatPr baseColWidth="10" defaultColWidth="11.44140625" defaultRowHeight="13.2"/>
  <cols>
    <col min="1" max="1" width="5.44140625" style="7" customWidth="1"/>
    <col min="2" max="2" width="37.33203125" style="4" customWidth="1"/>
    <col min="3" max="3" width="14" style="4" customWidth="1"/>
    <col min="4" max="4" width="13.33203125" style="4" customWidth="1"/>
    <col min="5" max="5" width="13.44140625" style="4" customWidth="1"/>
    <col min="6" max="6" width="12.5546875" style="4" customWidth="1"/>
    <col min="7" max="7" width="13.33203125" style="4" customWidth="1"/>
    <col min="8" max="8" width="12.88671875" style="4" customWidth="1"/>
    <col min="9" max="9" width="13.88671875" style="4" customWidth="1"/>
    <col min="10" max="12" width="13.44140625" style="4" customWidth="1"/>
    <col min="13" max="13" width="13.5546875" style="4" customWidth="1"/>
    <col min="14" max="14" width="13.6640625" style="5" customWidth="1"/>
    <col min="15" max="15" width="12.88671875" style="6" customWidth="1"/>
    <col min="16" max="16" width="11.44140625" style="6" customWidth="1"/>
    <col min="17" max="18" width="15.5546875" style="6" customWidth="1"/>
    <col min="19" max="20" width="11.44140625" style="6" customWidth="1"/>
    <col min="21" max="16384" width="11.44140625" style="7"/>
  </cols>
  <sheetData>
    <row r="1" spans="2:33" ht="13.8" thickBot="1"/>
    <row r="2" spans="2:33" ht="15.6">
      <c r="B2" s="279" t="s">
        <v>0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6"/>
    </row>
    <row r="3" spans="2:33" ht="15.6">
      <c r="B3" s="276">
        <v>2017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</row>
    <row r="4" spans="2:33" ht="18" customHeight="1" thickBot="1">
      <c r="B4" s="281" t="s">
        <v>1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7"/>
    </row>
    <row r="5" spans="2:33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33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33">
      <c r="B7" s="11" t="s">
        <v>2</v>
      </c>
      <c r="C7" s="32">
        <v>7241.6398175699997</v>
      </c>
      <c r="D7" s="32">
        <v>13856.019137700003</v>
      </c>
      <c r="E7" s="32">
        <v>21599.7844745</v>
      </c>
      <c r="F7" s="32">
        <v>33989.430233400002</v>
      </c>
      <c r="G7" s="32">
        <v>41422.280154259999</v>
      </c>
      <c r="H7" s="32">
        <v>52858.961803640013</v>
      </c>
      <c r="I7" s="32">
        <v>60434.017933639996</v>
      </c>
      <c r="J7" s="32">
        <v>68792.669698950005</v>
      </c>
      <c r="K7" s="32">
        <v>82524.177574480011</v>
      </c>
      <c r="L7" s="32">
        <v>89255.330346260016</v>
      </c>
      <c r="M7" s="32">
        <v>96953.909518500019</v>
      </c>
      <c r="N7" s="32">
        <v>110174.628731741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2:33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33">
      <c r="B9" s="11" t="s">
        <v>3</v>
      </c>
      <c r="C9" s="32">
        <v>7105.1438199800004</v>
      </c>
      <c r="D9" s="32">
        <v>13567.342080570003</v>
      </c>
      <c r="E9" s="32">
        <v>21035.135474499999</v>
      </c>
      <c r="F9" s="32">
        <v>33286.377865510003</v>
      </c>
      <c r="G9" s="32">
        <v>40494.990115330002</v>
      </c>
      <c r="H9" s="32">
        <v>51638.736687110009</v>
      </c>
      <c r="I9" s="32">
        <v>59053.776978589995</v>
      </c>
      <c r="J9" s="32">
        <v>66975.765866789996</v>
      </c>
      <c r="K9" s="32">
        <v>80503.811160790021</v>
      </c>
      <c r="L9" s="32">
        <v>86727.345797730013</v>
      </c>
      <c r="M9" s="32">
        <v>94227.759079970012</v>
      </c>
      <c r="N9" s="32">
        <v>106351.648598881</v>
      </c>
    </row>
    <row r="10" spans="2:33">
      <c r="B10" s="13" t="s">
        <v>34</v>
      </c>
      <c r="C10" s="32">
        <v>6496.2075595300003</v>
      </c>
      <c r="D10" s="32">
        <v>12124.619143000002</v>
      </c>
      <c r="E10" s="32">
        <v>18880.44850812</v>
      </c>
      <c r="F10" s="32">
        <v>30649.273855140003</v>
      </c>
      <c r="G10" s="32">
        <v>37247.953555740001</v>
      </c>
      <c r="H10" s="32">
        <v>47812.578212410008</v>
      </c>
      <c r="I10" s="32">
        <v>54257.628029569991</v>
      </c>
      <c r="J10" s="32">
        <v>61210.722837219997</v>
      </c>
      <c r="K10" s="32">
        <v>72779.883209720007</v>
      </c>
      <c r="L10" s="32">
        <v>78513.98430618002</v>
      </c>
      <c r="M10" s="32">
        <v>85372.400126970009</v>
      </c>
      <c r="N10" s="32">
        <v>96695.113432461003</v>
      </c>
    </row>
    <row r="11" spans="2:33">
      <c r="B11" s="14" t="s">
        <v>35</v>
      </c>
      <c r="C11" s="32">
        <v>1188.9201034900002</v>
      </c>
      <c r="D11" s="32">
        <v>2116.09435459</v>
      </c>
      <c r="E11" s="32">
        <v>3772.2908022800002</v>
      </c>
      <c r="F11" s="32">
        <v>10696.835790320001</v>
      </c>
      <c r="G11" s="32">
        <v>12262.610481770002</v>
      </c>
      <c r="H11" s="32">
        <v>17622.924043510004</v>
      </c>
      <c r="I11" s="32">
        <v>18802.510880649999</v>
      </c>
      <c r="J11" s="32">
        <v>20093.94237805</v>
      </c>
      <c r="K11" s="32">
        <v>25554.889246769999</v>
      </c>
      <c r="L11" s="32">
        <v>26525.865980799997</v>
      </c>
      <c r="M11" s="32">
        <v>27776.537178330003</v>
      </c>
      <c r="N11" s="32">
        <v>33733.895801999999</v>
      </c>
    </row>
    <row r="12" spans="2:33">
      <c r="B12" s="15" t="s">
        <v>33</v>
      </c>
      <c r="C12" s="109">
        <v>1165.32540083</v>
      </c>
      <c r="D12" s="109">
        <v>2060.9709505300002</v>
      </c>
      <c r="E12" s="109">
        <v>3557.2955126100005</v>
      </c>
      <c r="F12" s="109">
        <v>9534.4364061300003</v>
      </c>
      <c r="G12" s="109">
        <v>11041.60259991</v>
      </c>
      <c r="H12" s="109">
        <v>16334.82827851</v>
      </c>
      <c r="I12" s="109">
        <v>17475.992862610001</v>
      </c>
      <c r="J12" s="109">
        <v>18691.36432226</v>
      </c>
      <c r="K12" s="110">
        <v>24034.67432441</v>
      </c>
      <c r="L12" s="110">
        <v>24975.852658479998</v>
      </c>
      <c r="M12" s="110">
        <v>25316.423718919999</v>
      </c>
      <c r="N12" s="109">
        <v>31200.568932399998</v>
      </c>
    </row>
    <row r="13" spans="2:33">
      <c r="B13" s="15" t="s">
        <v>36</v>
      </c>
      <c r="C13" s="109">
        <v>4.3446494600000003</v>
      </c>
      <c r="D13" s="109">
        <v>6.0130085600000003</v>
      </c>
      <c r="E13" s="109">
        <v>120.68702653</v>
      </c>
      <c r="F13" s="109">
        <v>810.44007715000009</v>
      </c>
      <c r="G13" s="109">
        <v>821.56781736000016</v>
      </c>
      <c r="H13" s="109">
        <v>853.1044320000002</v>
      </c>
      <c r="I13" s="109">
        <v>857.13557422000019</v>
      </c>
      <c r="J13" s="109">
        <v>900.57870253000021</v>
      </c>
      <c r="K13" s="110">
        <v>959.55224252000016</v>
      </c>
      <c r="L13" s="110">
        <v>961.3102779200002</v>
      </c>
      <c r="M13" s="110">
        <v>1809.5551500700003</v>
      </c>
      <c r="N13" s="109">
        <v>1840.5343438900004</v>
      </c>
    </row>
    <row r="14" spans="2:33">
      <c r="B14" s="15" t="s">
        <v>37</v>
      </c>
      <c r="C14" s="109">
        <v>16.545006690000001</v>
      </c>
      <c r="D14" s="109">
        <v>41.30459492</v>
      </c>
      <c r="E14" s="109">
        <v>77.197200580000001</v>
      </c>
      <c r="F14" s="109">
        <v>102.40221416</v>
      </c>
      <c r="G14" s="109">
        <v>138.96367162000001</v>
      </c>
      <c r="H14" s="109">
        <v>168.26941037</v>
      </c>
      <c r="I14" s="109">
        <v>198.86425917</v>
      </c>
      <c r="J14" s="109">
        <v>229.77395003999999</v>
      </c>
      <c r="K14" s="110">
        <v>264.58930357999998</v>
      </c>
      <c r="L14" s="110">
        <v>286.63671787999999</v>
      </c>
      <c r="M14" s="110">
        <v>320.36992312999996</v>
      </c>
      <c r="N14" s="109">
        <v>344.11249004999996</v>
      </c>
    </row>
    <row r="15" spans="2:33">
      <c r="B15" s="15" t="s">
        <v>38</v>
      </c>
      <c r="C15" s="109">
        <v>2.7050465099999998</v>
      </c>
      <c r="D15" s="109">
        <v>7.8058005799999997</v>
      </c>
      <c r="E15" s="109">
        <v>17.111062560000001</v>
      </c>
      <c r="F15" s="109">
        <v>249.55709288</v>
      </c>
      <c r="G15" s="109">
        <v>260.47639287999999</v>
      </c>
      <c r="H15" s="109">
        <v>266.72192262999999</v>
      </c>
      <c r="I15" s="109">
        <v>270.51818464999997</v>
      </c>
      <c r="J15" s="109">
        <v>272.22540321999998</v>
      </c>
      <c r="K15" s="110">
        <v>296.07337625999997</v>
      </c>
      <c r="L15" s="110">
        <v>302.06632651999996</v>
      </c>
      <c r="M15" s="110">
        <v>330.18838620999998</v>
      </c>
      <c r="N15" s="109">
        <v>348.68003565999999</v>
      </c>
    </row>
    <row r="16" spans="2:33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5010.0425658900003</v>
      </c>
      <c r="D18" s="32">
        <v>9409.7028158499998</v>
      </c>
      <c r="E18" s="32">
        <v>14153.82560498</v>
      </c>
      <c r="F18" s="32">
        <v>18724.928867180002</v>
      </c>
      <c r="G18" s="32">
        <v>23431.209081729998</v>
      </c>
      <c r="H18" s="32">
        <v>28284.456639960001</v>
      </c>
      <c r="I18" s="32">
        <v>33222.943759429996</v>
      </c>
      <c r="J18" s="32">
        <v>38475.510215230002</v>
      </c>
      <c r="K18" s="32">
        <v>44156.892810250007</v>
      </c>
      <c r="L18" s="32">
        <v>48573.363557320008</v>
      </c>
      <c r="M18" s="32">
        <v>53728.615390180006</v>
      </c>
      <c r="N18" s="32">
        <v>58703.049767101009</v>
      </c>
    </row>
    <row r="19" spans="2:14">
      <c r="B19" s="16" t="s">
        <v>41</v>
      </c>
      <c r="C19" s="32">
        <v>3746.0678009099997</v>
      </c>
      <c r="D19" s="32">
        <v>7037.69524189</v>
      </c>
      <c r="E19" s="32">
        <v>10623.505918659999</v>
      </c>
      <c r="F19" s="32">
        <v>13977.400581800001</v>
      </c>
      <c r="G19" s="32">
        <v>17488.39619566</v>
      </c>
      <c r="H19" s="32">
        <v>21130.61878751</v>
      </c>
      <c r="I19" s="32">
        <v>24619.285478499998</v>
      </c>
      <c r="J19" s="32">
        <v>28366.69194873</v>
      </c>
      <c r="K19" s="32">
        <v>32191.033289310002</v>
      </c>
      <c r="L19" s="32">
        <v>35478.595587810007</v>
      </c>
      <c r="M19" s="32">
        <v>39238.265683530008</v>
      </c>
      <c r="N19" s="32">
        <v>42860.077606811006</v>
      </c>
    </row>
    <row r="20" spans="2:14">
      <c r="B20" s="17" t="s">
        <v>42</v>
      </c>
      <c r="C20" s="109">
        <v>3423.5290524399998</v>
      </c>
      <c r="D20" s="109">
        <v>6467.7788473299997</v>
      </c>
      <c r="E20" s="109">
        <v>9771.7741994499993</v>
      </c>
      <c r="F20" s="109">
        <v>12811.87930773</v>
      </c>
      <c r="G20" s="109">
        <v>16016.09062114</v>
      </c>
      <c r="H20" s="109">
        <v>19354.423103320001</v>
      </c>
      <c r="I20" s="109">
        <v>22540.4994219</v>
      </c>
      <c r="J20" s="109">
        <v>25975.450272260001</v>
      </c>
      <c r="K20" s="110">
        <v>29478.237419650002</v>
      </c>
      <c r="L20" s="110">
        <v>32468.798257950002</v>
      </c>
      <c r="M20" s="110">
        <v>35912.457069920005</v>
      </c>
      <c r="N20" s="109">
        <v>39228.320460341005</v>
      </c>
    </row>
    <row r="21" spans="2:14">
      <c r="B21" s="17" t="s">
        <v>43</v>
      </c>
      <c r="C21" s="109">
        <v>322.53874846999997</v>
      </c>
      <c r="D21" s="109">
        <v>569.9163945600003</v>
      </c>
      <c r="E21" s="109">
        <v>851.73171920999994</v>
      </c>
      <c r="F21" s="109">
        <v>1165.5212740700008</v>
      </c>
      <c r="G21" s="109">
        <v>1472.3055745199999</v>
      </c>
      <c r="H21" s="109">
        <v>1776.1956841899992</v>
      </c>
      <c r="I21" s="109">
        <v>2078.7860565999981</v>
      </c>
      <c r="J21" s="109">
        <v>2391.2416764699992</v>
      </c>
      <c r="K21" s="110">
        <v>2712.7958696599999</v>
      </c>
      <c r="L21" s="110">
        <v>3009.7973298600045</v>
      </c>
      <c r="M21" s="110">
        <v>3325.8086136100028</v>
      </c>
      <c r="N21" s="109">
        <v>3631.7571464700013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1263.9747649800001</v>
      </c>
      <c r="D23" s="32">
        <v>2372.0075739600002</v>
      </c>
      <c r="E23" s="32">
        <v>3530.3196863200001</v>
      </c>
      <c r="F23" s="32">
        <v>4747.5282853799999</v>
      </c>
      <c r="G23" s="32">
        <v>5942.8128860699999</v>
      </c>
      <c r="H23" s="32">
        <v>7153.8378524500004</v>
      </c>
      <c r="I23" s="32">
        <v>8603.6582809299998</v>
      </c>
      <c r="J23" s="32">
        <v>10108.8182665</v>
      </c>
      <c r="K23" s="32">
        <v>11965.859520940001</v>
      </c>
      <c r="L23" s="32">
        <v>13094.76796951</v>
      </c>
      <c r="M23" s="32">
        <v>14490.34970665</v>
      </c>
      <c r="N23" s="32">
        <v>15842.972160290001</v>
      </c>
    </row>
    <row r="24" spans="2:14">
      <c r="B24" s="17" t="s">
        <v>45</v>
      </c>
      <c r="C24" s="109">
        <v>1118.53896424</v>
      </c>
      <c r="D24" s="109">
        <v>2117.59534128</v>
      </c>
      <c r="E24" s="109">
        <v>3112.2344948599998</v>
      </c>
      <c r="F24" s="109">
        <v>4232.8303546099996</v>
      </c>
      <c r="G24" s="109">
        <v>5330.9565421799998</v>
      </c>
      <c r="H24" s="109">
        <v>6444.1986643800001</v>
      </c>
      <c r="I24" s="109">
        <v>7503.83583112</v>
      </c>
      <c r="J24" s="109">
        <v>8588.1893740800006</v>
      </c>
      <c r="K24" s="110">
        <v>10062.81497401</v>
      </c>
      <c r="L24" s="110">
        <v>10740.300533</v>
      </c>
      <c r="M24" s="110">
        <v>11724.60117933</v>
      </c>
      <c r="N24" s="109">
        <v>12772.9035208</v>
      </c>
    </row>
    <row r="25" spans="2:14">
      <c r="B25" s="17" t="s">
        <v>43</v>
      </c>
      <c r="C25" s="109">
        <v>145.43580074000005</v>
      </c>
      <c r="D25" s="109">
        <v>254.41223268000005</v>
      </c>
      <c r="E25" s="109">
        <v>418.08519146000015</v>
      </c>
      <c r="F25" s="109">
        <v>514.6979307700002</v>
      </c>
      <c r="G25" s="109">
        <v>611.85634389000018</v>
      </c>
      <c r="H25" s="109">
        <v>709.63918807000027</v>
      </c>
      <c r="I25" s="109">
        <v>1099.8224498100003</v>
      </c>
      <c r="J25" s="109">
        <v>1520.6288924200003</v>
      </c>
      <c r="K25" s="110">
        <v>1903.0445469300005</v>
      </c>
      <c r="L25" s="110">
        <v>2354.4674365100004</v>
      </c>
      <c r="M25" s="110">
        <v>2765.7485273200004</v>
      </c>
      <c r="N25" s="109">
        <v>3070.0686394900004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296.28250362</v>
      </c>
      <c r="D27" s="32">
        <v>597.52869991</v>
      </c>
      <c r="E27" s="32">
        <v>952.95468820999997</v>
      </c>
      <c r="F27" s="32">
        <v>1223.6464779</v>
      </c>
      <c r="G27" s="32">
        <v>1549.5519118</v>
      </c>
      <c r="H27" s="32">
        <v>1900.0028808299999</v>
      </c>
      <c r="I27" s="32">
        <v>2226.2723175799997</v>
      </c>
      <c r="J27" s="32">
        <v>2631.4249468799999</v>
      </c>
      <c r="K27" s="32">
        <v>3057.86056564</v>
      </c>
      <c r="L27" s="32">
        <v>3403.3414621699999</v>
      </c>
      <c r="M27" s="32">
        <v>3853.8674458599999</v>
      </c>
      <c r="N27" s="32">
        <v>4244.4270007599998</v>
      </c>
    </row>
    <row r="28" spans="2:14">
      <c r="B28" s="16" t="s">
        <v>47</v>
      </c>
      <c r="C28" s="109">
        <v>296.28250362</v>
      </c>
      <c r="D28" s="109">
        <v>597.52869991</v>
      </c>
      <c r="E28" s="109">
        <v>952.95468820999997</v>
      </c>
      <c r="F28" s="109">
        <v>1223.6464779</v>
      </c>
      <c r="G28" s="109">
        <v>1549.5519118</v>
      </c>
      <c r="H28" s="109">
        <v>1900.0028808299999</v>
      </c>
      <c r="I28" s="109">
        <v>2226.2723175799997</v>
      </c>
      <c r="J28" s="109">
        <v>2631.4249468799999</v>
      </c>
      <c r="K28" s="110">
        <v>3057.86056564</v>
      </c>
      <c r="L28" s="110">
        <v>3403.3414621699999</v>
      </c>
      <c r="M28" s="110">
        <v>3853.8674458599999</v>
      </c>
      <c r="N28" s="109">
        <v>4244.4270007599998</v>
      </c>
    </row>
    <row r="29" spans="2:14">
      <c r="B29" s="16" t="s">
        <v>48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0.96238652999999996</v>
      </c>
      <c r="D31" s="111">
        <v>1.29327265</v>
      </c>
      <c r="E31" s="111">
        <v>1.3774126500000001</v>
      </c>
      <c r="F31" s="111">
        <v>3.8627197400000002</v>
      </c>
      <c r="G31" s="111">
        <v>4.5820804400000004</v>
      </c>
      <c r="H31" s="111">
        <v>5.1946481100000002</v>
      </c>
      <c r="I31" s="111">
        <v>5.9010719100000006</v>
      </c>
      <c r="J31" s="111">
        <v>9.84529706</v>
      </c>
      <c r="K31" s="104">
        <v>10.240587059999999</v>
      </c>
      <c r="L31" s="104">
        <v>11.41330589</v>
      </c>
      <c r="M31" s="104">
        <v>13.3801126</v>
      </c>
      <c r="N31" s="111">
        <v>13.7408626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11">
        <v>247.32160826999998</v>
      </c>
      <c r="D33" s="111">
        <v>443.86469606999998</v>
      </c>
      <c r="E33" s="111">
        <v>738.98696653000002</v>
      </c>
      <c r="F33" s="111">
        <v>851.6609244</v>
      </c>
      <c r="G33" s="111">
        <v>1148.11311705</v>
      </c>
      <c r="H33" s="111">
        <v>1367.94227039</v>
      </c>
      <c r="I33" s="111">
        <v>1493.7620567900001</v>
      </c>
      <c r="J33" s="111">
        <v>1783.2398046100002</v>
      </c>
      <c r="K33" s="104">
        <v>1990.4658006100003</v>
      </c>
      <c r="L33" s="104">
        <v>2078.0827318300003</v>
      </c>
      <c r="M33" s="104">
        <v>2294.7333180100004</v>
      </c>
      <c r="N33" s="111">
        <v>2531.2573481100003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361.61465218000001</v>
      </c>
      <c r="D35" s="32">
        <v>998.85824149999996</v>
      </c>
      <c r="E35" s="32">
        <v>1415.69999985</v>
      </c>
      <c r="F35" s="32">
        <v>1785.4430859700001</v>
      </c>
      <c r="G35" s="32">
        <v>2098.92344254</v>
      </c>
      <c r="H35" s="32">
        <v>2458.2162043100002</v>
      </c>
      <c r="I35" s="32">
        <v>3302.3868922299998</v>
      </c>
      <c r="J35" s="32">
        <v>3981.8032249600001</v>
      </c>
      <c r="K35" s="32">
        <v>5733.46215046</v>
      </c>
      <c r="L35" s="32">
        <v>6135.2787597200004</v>
      </c>
      <c r="M35" s="32">
        <v>6560.6256349900004</v>
      </c>
      <c r="N35" s="32">
        <v>7125.2778183100008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0</v>
      </c>
      <c r="D37" s="32">
        <v>7.5</v>
      </c>
      <c r="E37" s="32">
        <v>15</v>
      </c>
      <c r="F37" s="32">
        <v>22.5</v>
      </c>
      <c r="G37" s="32">
        <v>30.27411815</v>
      </c>
      <c r="H37" s="32">
        <v>38.21891497</v>
      </c>
      <c r="I37" s="32">
        <v>45.71891497</v>
      </c>
      <c r="J37" s="32">
        <v>53.21891497</v>
      </c>
      <c r="K37" s="32">
        <v>53.21891497</v>
      </c>
      <c r="L37" s="32">
        <v>61.059551970000001</v>
      </c>
      <c r="M37" s="32">
        <v>68.559551970000001</v>
      </c>
      <c r="N37" s="32">
        <v>76.159551969999995</v>
      </c>
    </row>
    <row r="38" spans="2:19">
      <c r="B38" s="18" t="s">
        <v>52</v>
      </c>
      <c r="C38" s="32">
        <v>361.61465218000001</v>
      </c>
      <c r="D38" s="32">
        <v>991.35824149999996</v>
      </c>
      <c r="E38" s="32">
        <v>1400.69999985</v>
      </c>
      <c r="F38" s="32">
        <v>1762.9430859700001</v>
      </c>
      <c r="G38" s="32">
        <v>2068.6493243899999</v>
      </c>
      <c r="H38" s="32">
        <v>2419.9972893400004</v>
      </c>
      <c r="I38" s="32">
        <v>3256.66797726</v>
      </c>
      <c r="J38" s="32">
        <v>3928.5843099900003</v>
      </c>
      <c r="K38" s="32">
        <v>5680.2432354900002</v>
      </c>
      <c r="L38" s="32">
        <v>6074.2192077500004</v>
      </c>
      <c r="M38" s="32">
        <v>6492.0660830200004</v>
      </c>
      <c r="N38" s="32">
        <v>7049.1182663400004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119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512.4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111">
        <v>63.889286519999999</v>
      </c>
      <c r="D42" s="111">
        <v>195.76669254999999</v>
      </c>
      <c r="E42" s="111">
        <v>388</v>
      </c>
      <c r="F42" s="111">
        <v>517.18040479000001</v>
      </c>
      <c r="G42" s="111">
        <v>663.88395137999998</v>
      </c>
      <c r="H42" s="111">
        <v>909.97622029000001</v>
      </c>
      <c r="I42" s="111">
        <v>1041.28199638</v>
      </c>
      <c r="J42" s="111">
        <v>1412.3039699599999</v>
      </c>
      <c r="K42" s="104">
        <v>1552.2403339700002</v>
      </c>
      <c r="L42" s="104">
        <v>1687.48150341</v>
      </c>
      <c r="M42" s="104">
        <v>1839.7671095200001</v>
      </c>
      <c r="N42" s="32">
        <v>2112.0116014200003</v>
      </c>
      <c r="Q42" s="101"/>
      <c r="R42" s="101"/>
      <c r="S42" s="101"/>
    </row>
    <row r="43" spans="2:19" ht="13.8" thickBot="1">
      <c r="B43" s="49" t="s">
        <v>7</v>
      </c>
      <c r="C43" s="112">
        <v>72.606711070000003</v>
      </c>
      <c r="D43" s="111">
        <v>92.910364580000007</v>
      </c>
      <c r="E43" s="111">
        <v>176.649</v>
      </c>
      <c r="F43" s="111">
        <v>185.87196309999999</v>
      </c>
      <c r="G43" s="111">
        <v>263.40608755</v>
      </c>
      <c r="H43" s="111">
        <v>310.24889624000002</v>
      </c>
      <c r="I43" s="111">
        <v>338.95895867000002</v>
      </c>
      <c r="J43" s="111">
        <v>404.59986220000002</v>
      </c>
      <c r="K43" s="104">
        <v>468.12607972000001</v>
      </c>
      <c r="L43" s="104">
        <v>840.50304512000002</v>
      </c>
      <c r="M43" s="104">
        <v>886.3833290099999</v>
      </c>
      <c r="N43" s="100">
        <v>1198.56853144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98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2"/>
    </row>
    <row r="46" spans="2:19">
      <c r="B46" s="270" t="s">
        <v>103</v>
      </c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</row>
    <row r="47" spans="2:19">
      <c r="B47" s="7"/>
      <c r="C47" s="7"/>
      <c r="D47" s="7"/>
      <c r="E47" s="7"/>
      <c r="F47" s="7"/>
      <c r="G47" s="7"/>
      <c r="H47" s="7"/>
      <c r="I47" s="6"/>
      <c r="J47" s="7"/>
      <c r="K47" s="7"/>
      <c r="L47" s="7"/>
      <c r="M47" s="7"/>
      <c r="N47" s="6"/>
    </row>
    <row r="48" spans="2:19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6"/>
    </row>
    <row r="49" spans="2:14">
      <c r="B49" s="7"/>
      <c r="C49" s="7"/>
      <c r="D49" s="7"/>
      <c r="E49" s="7"/>
      <c r="F49" s="7"/>
      <c r="G49" s="7"/>
      <c r="H49" s="7"/>
      <c r="I49" s="6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</sheetData>
  <mergeCells count="4">
    <mergeCell ref="B2:N2"/>
    <mergeCell ref="B3:N3"/>
    <mergeCell ref="B4:N4"/>
    <mergeCell ref="B46:N46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AF58-AB70-4D0E-89A0-0B2E70F0969B}">
  <sheetPr codeName="Sheet13">
    <tabColor theme="4" tint="-0.249977111117893"/>
    <pageSetUpPr fitToPage="1"/>
  </sheetPr>
  <dimension ref="A1:HN63"/>
  <sheetViews>
    <sheetView showGridLines="0" zoomScaleNormal="100" workbookViewId="0">
      <selection activeCell="B3" sqref="B3:N3"/>
    </sheetView>
  </sheetViews>
  <sheetFormatPr baseColWidth="10" defaultColWidth="11.44140625" defaultRowHeight="13.2"/>
  <cols>
    <col min="1" max="1" width="6" style="5" customWidth="1"/>
    <col min="2" max="2" width="44.6640625" style="5" bestFit="1" customWidth="1"/>
    <col min="3" max="3" width="13.5546875" style="5" customWidth="1"/>
    <col min="4" max="5" width="14.33203125" style="5" customWidth="1"/>
    <col min="6" max="6" width="13.6640625" style="5" customWidth="1"/>
    <col min="7" max="7" width="13.109375" style="5" customWidth="1"/>
    <col min="8" max="8" width="12.5546875" style="5" customWidth="1"/>
    <col min="9" max="9" width="14.44140625" style="5" customWidth="1"/>
    <col min="10" max="10" width="14.33203125" style="5" customWidth="1"/>
    <col min="11" max="11" width="14.5546875" style="5" customWidth="1"/>
    <col min="12" max="12" width="14.109375" style="5" customWidth="1"/>
    <col min="13" max="13" width="13.5546875" style="5" customWidth="1"/>
    <col min="14" max="14" width="14.44140625" style="25" customWidth="1"/>
    <col min="15" max="15" width="16.44140625" style="5" customWidth="1"/>
    <col min="16" max="16" width="12" style="5" customWidth="1"/>
    <col min="17" max="20" width="11.44140625" style="5" customWidth="1"/>
    <col min="21" max="16384" width="11.44140625" style="5"/>
  </cols>
  <sheetData>
    <row r="1" spans="1:221" ht="15.6" thickBot="1">
      <c r="B1" s="1"/>
    </row>
    <row r="2" spans="1:221" ht="17.25" customHeight="1">
      <c r="B2" s="274" t="s">
        <v>31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83"/>
      <c r="P2" s="273"/>
      <c r="Q2" s="273"/>
      <c r="R2" s="273"/>
      <c r="S2" s="273"/>
      <c r="T2" s="273"/>
    </row>
    <row r="3" spans="1:221" ht="15" customHeight="1">
      <c r="B3" s="276">
        <v>2016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  <c r="P3" s="273"/>
      <c r="Q3" s="273"/>
      <c r="R3" s="273"/>
      <c r="S3" s="273"/>
      <c r="T3" s="273"/>
    </row>
    <row r="4" spans="1:221" ht="18" customHeight="1" thickBot="1">
      <c r="B4" s="277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85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6646.8696933699994</v>
      </c>
      <c r="D7" s="30">
        <v>13048.963319772998</v>
      </c>
      <c r="E7" s="30">
        <v>19698.711122626341</v>
      </c>
      <c r="F7" s="30">
        <v>31341.940180826336</v>
      </c>
      <c r="G7" s="30">
        <v>38509.507618366333</v>
      </c>
      <c r="H7" s="30">
        <v>49426.429994806334</v>
      </c>
      <c r="I7" s="30">
        <v>56043.863111016333</v>
      </c>
      <c r="J7" s="30">
        <v>63184.398830336344</v>
      </c>
      <c r="K7" s="30">
        <v>73793.409865646347</v>
      </c>
      <c r="L7" s="30">
        <v>80419.462186083474</v>
      </c>
      <c r="M7" s="30">
        <v>88003.656098303487</v>
      </c>
      <c r="N7" s="30">
        <v>99388.588181663465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5" t="s">
        <v>56</v>
      </c>
      <c r="C8" s="31">
        <v>6635.9304422999994</v>
      </c>
      <c r="D8" s="31">
        <v>12692.822776772999</v>
      </c>
      <c r="E8" s="31">
        <v>19272.753265846339</v>
      </c>
      <c r="F8" s="31">
        <v>30834.029914996336</v>
      </c>
      <c r="G8" s="31">
        <v>37298.36120693633</v>
      </c>
      <c r="H8" s="31">
        <v>47797.775698736332</v>
      </c>
      <c r="I8" s="31">
        <v>54221.345960486331</v>
      </c>
      <c r="J8" s="31">
        <v>61167.441927246342</v>
      </c>
      <c r="K8" s="31">
        <v>71510.765862686341</v>
      </c>
      <c r="L8" s="31">
        <v>77905.094765123475</v>
      </c>
      <c r="M8" s="31">
        <v>85120.002409583481</v>
      </c>
      <c r="N8" s="31">
        <v>95637.192336533466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5" t="s">
        <v>57</v>
      </c>
      <c r="C9" s="31">
        <v>4.6651063300000004</v>
      </c>
      <c r="D9" s="31">
        <v>67.001895000000005</v>
      </c>
      <c r="E9" s="31">
        <v>72.536407999999994</v>
      </c>
      <c r="F9" s="31">
        <v>72.536407999999994</v>
      </c>
      <c r="G9" s="31">
        <v>705.40699455000004</v>
      </c>
      <c r="H9" s="31">
        <v>961.33767623999995</v>
      </c>
      <c r="I9" s="31">
        <v>1093.69732832</v>
      </c>
      <c r="J9" s="31">
        <v>1256.05727125</v>
      </c>
      <c r="K9" s="31">
        <v>1407.1340412499999</v>
      </c>
      <c r="L9" s="31">
        <v>1570.0049139599998</v>
      </c>
      <c r="M9" s="31">
        <v>1732.3230532499999</v>
      </c>
      <c r="N9" s="31">
        <v>2050.6665898300002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45" t="s">
        <v>58</v>
      </c>
      <c r="C10" s="31">
        <v>6.2741447399999997</v>
      </c>
      <c r="D10" s="31">
        <v>289.13864799999999</v>
      </c>
      <c r="E10" s="31">
        <v>353.42144878000005</v>
      </c>
      <c r="F10" s="31">
        <v>435.37385783000002</v>
      </c>
      <c r="G10" s="31">
        <v>505.73941687999996</v>
      </c>
      <c r="H10" s="31">
        <v>667.31661982999992</v>
      </c>
      <c r="I10" s="31">
        <v>728.8198222100001</v>
      </c>
      <c r="J10" s="31">
        <v>760.89963183999998</v>
      </c>
      <c r="K10" s="31">
        <v>875.50996170999997</v>
      </c>
      <c r="L10" s="31">
        <v>944.36250699999994</v>
      </c>
      <c r="M10" s="31">
        <v>1151.3306354700001</v>
      </c>
      <c r="N10" s="31">
        <v>1700.7292553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5" t="s">
        <v>59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32" t="s">
        <v>32</v>
      </c>
      <c r="C13" s="32">
        <v>4754.6378756185959</v>
      </c>
      <c r="D13" s="32">
        <v>10905.660304408178</v>
      </c>
      <c r="E13" s="32">
        <v>17861.581885586747</v>
      </c>
      <c r="F13" s="32">
        <v>23192.476880187351</v>
      </c>
      <c r="G13" s="32">
        <v>29060.760635373223</v>
      </c>
      <c r="H13" s="32">
        <v>39966.976952060562</v>
      </c>
      <c r="I13" s="32">
        <v>46234.392222372633</v>
      </c>
      <c r="J13" s="32">
        <v>53144.317535337228</v>
      </c>
      <c r="K13" s="32">
        <v>61792.499777738594</v>
      </c>
      <c r="L13" s="32">
        <v>67877.891120665925</v>
      </c>
      <c r="M13" s="32">
        <v>75427.10279043125</v>
      </c>
      <c r="N13" s="32">
        <v>88132.21198017658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60</v>
      </c>
      <c r="C14" s="32">
        <v>3021.2399722743585</v>
      </c>
      <c r="D14" s="32">
        <v>6930.0793348248444</v>
      </c>
      <c r="E14" s="32">
        <v>10525.889337066745</v>
      </c>
      <c r="F14" s="32">
        <v>14268.441456983543</v>
      </c>
      <c r="G14" s="32">
        <v>17787.323028654275</v>
      </c>
      <c r="H14" s="32">
        <v>25102.928766448997</v>
      </c>
      <c r="I14" s="32">
        <v>28876.282579425966</v>
      </c>
      <c r="J14" s="32">
        <v>32657.759313183895</v>
      </c>
      <c r="K14" s="32">
        <v>36843.078045067603</v>
      </c>
      <c r="L14" s="32">
        <v>40829.073819568461</v>
      </c>
      <c r="M14" s="32">
        <v>45723.102236358995</v>
      </c>
      <c r="N14" s="32">
        <v>53331.550801829988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7" t="s">
        <v>64</v>
      </c>
      <c r="C15" s="31">
        <v>2538.513481418745</v>
      </c>
      <c r="D15" s="31">
        <v>5100.1264129898518</v>
      </c>
      <c r="E15" s="31">
        <v>7540.6845845882344</v>
      </c>
      <c r="F15" s="31">
        <v>10107.583445326443</v>
      </c>
      <c r="G15" s="31">
        <v>12661.001614493525</v>
      </c>
      <c r="H15" s="31">
        <v>17017.142810769998</v>
      </c>
      <c r="I15" s="31">
        <v>19688.775718756966</v>
      </c>
      <c r="J15" s="31">
        <v>22226.727322769562</v>
      </c>
      <c r="K15" s="31">
        <v>24705.833154502445</v>
      </c>
      <c r="L15" s="31">
        <v>27277.455489937092</v>
      </c>
      <c r="M15" s="31">
        <v>30457.45595908141</v>
      </c>
      <c r="N15" s="31">
        <v>35403.060721089059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47" t="s">
        <v>65</v>
      </c>
      <c r="C16" s="31">
        <v>148.1636</v>
      </c>
      <c r="D16" s="31">
        <v>519.63229999999999</v>
      </c>
      <c r="E16" s="31">
        <v>922.72709999999995</v>
      </c>
      <c r="F16" s="31">
        <v>1201.2435</v>
      </c>
      <c r="G16" s="31">
        <v>1485.2936</v>
      </c>
      <c r="H16" s="31">
        <v>2079.3386999999998</v>
      </c>
      <c r="I16" s="31">
        <v>2291.9643000000001</v>
      </c>
      <c r="J16" s="31">
        <v>2587.6206000000002</v>
      </c>
      <c r="K16" s="31">
        <v>2985.1080999999999</v>
      </c>
      <c r="L16" s="31">
        <v>3270.8478</v>
      </c>
      <c r="M16" s="31">
        <v>3685.0164</v>
      </c>
      <c r="N16" s="31">
        <v>4304.8247000000001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7" t="s">
        <v>66</v>
      </c>
      <c r="C17" s="31">
        <v>334.56289085561389</v>
      </c>
      <c r="D17" s="31">
        <v>1310.3206218349926</v>
      </c>
      <c r="E17" s="31">
        <v>2062.4776524785107</v>
      </c>
      <c r="F17" s="31">
        <v>2959.6145116570979</v>
      </c>
      <c r="G17" s="31">
        <v>3641.0278141607478</v>
      </c>
      <c r="H17" s="31">
        <v>6006.447255678997</v>
      </c>
      <c r="I17" s="31">
        <v>6895.5425606690014</v>
      </c>
      <c r="J17" s="31">
        <v>7843.4113904143287</v>
      </c>
      <c r="K17" s="31">
        <v>9152.136790565155</v>
      </c>
      <c r="L17" s="31">
        <v>10280.770529631367</v>
      </c>
      <c r="M17" s="31">
        <v>11580.629877277584</v>
      </c>
      <c r="N17" s="31">
        <v>13623.665380740931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61</v>
      </c>
      <c r="C18" s="32">
        <v>66.848385269030004</v>
      </c>
      <c r="D18" s="32">
        <v>167.98851561999999</v>
      </c>
      <c r="E18" s="32">
        <v>254.49621272000002</v>
      </c>
      <c r="F18" s="32">
        <v>338.55897513528987</v>
      </c>
      <c r="G18" s="32">
        <v>432.87882370048601</v>
      </c>
      <c r="H18" s="32">
        <v>533.16311555014704</v>
      </c>
      <c r="I18" s="32">
        <v>602.03422397999998</v>
      </c>
      <c r="J18" s="32">
        <v>711.50837339999998</v>
      </c>
      <c r="K18" s="32">
        <v>806.46624314999997</v>
      </c>
      <c r="L18" s="32">
        <v>899.32043448000002</v>
      </c>
      <c r="M18" s="32">
        <v>992.64908664210202</v>
      </c>
      <c r="N18" s="32">
        <v>1091.3137768699999</v>
      </c>
      <c r="O18" s="5"/>
      <c r="P18" s="5"/>
      <c r="Q18" s="56"/>
      <c r="R18" s="5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67</v>
      </c>
      <c r="C19" s="31">
        <v>57.85843757</v>
      </c>
      <c r="D19" s="31">
        <v>121.55172869</v>
      </c>
      <c r="E19" s="31">
        <v>182.56231905000001</v>
      </c>
      <c r="F19" s="31">
        <v>241.71525806</v>
      </c>
      <c r="G19" s="31">
        <v>307.73355649299998</v>
      </c>
      <c r="H19" s="31">
        <v>371.94054030000001</v>
      </c>
      <c r="I19" s="31">
        <v>433.55041247000003</v>
      </c>
      <c r="J19" s="31">
        <v>499.25934589000002</v>
      </c>
      <c r="K19" s="31">
        <v>563.61021143999994</v>
      </c>
      <c r="L19" s="31">
        <v>627.64944704000004</v>
      </c>
      <c r="M19" s="31">
        <v>692.49287607999997</v>
      </c>
      <c r="N19" s="31">
        <v>757.60277760999998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68</v>
      </c>
      <c r="C20" s="31">
        <v>8.9899476990299991</v>
      </c>
      <c r="D20" s="31">
        <v>46.436786929999997</v>
      </c>
      <c r="E20" s="31">
        <v>71.933893670000003</v>
      </c>
      <c r="F20" s="31">
        <v>96.843717075289902</v>
      </c>
      <c r="G20" s="31">
        <v>125.145267207486</v>
      </c>
      <c r="H20" s="31">
        <v>161.222575250147</v>
      </c>
      <c r="I20" s="31">
        <v>168.48381151000001</v>
      </c>
      <c r="J20" s="31">
        <v>212.24902750999999</v>
      </c>
      <c r="K20" s="31">
        <v>242.85603171</v>
      </c>
      <c r="L20" s="31">
        <v>271.67098743999998</v>
      </c>
      <c r="M20" s="31">
        <v>300.15621056210199</v>
      </c>
      <c r="N20" s="31">
        <v>333.71099925999999</v>
      </c>
      <c r="O20" s="5"/>
      <c r="P20" s="6"/>
      <c r="Q20" s="6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</row>
    <row r="21" spans="1:222" s="29" customFormat="1">
      <c r="A21" s="5"/>
      <c r="B21" s="46" t="s">
        <v>62</v>
      </c>
      <c r="C21" s="32">
        <v>713.91788833854093</v>
      </c>
      <c r="D21" s="32">
        <v>1337.14664735</v>
      </c>
      <c r="E21" s="32">
        <v>3052.5815453800001</v>
      </c>
      <c r="F21" s="32">
        <v>3533.7977361118537</v>
      </c>
      <c r="G21" s="32">
        <v>4324.59374196513</v>
      </c>
      <c r="H21" s="32">
        <v>5819.8739033844195</v>
      </c>
      <c r="I21" s="32">
        <v>6565.5772606999999</v>
      </c>
      <c r="J21" s="32">
        <v>7404.7048900999998</v>
      </c>
      <c r="K21" s="32">
        <v>9113.25738318</v>
      </c>
      <c r="L21" s="32">
        <v>9526.0935267500026</v>
      </c>
      <c r="M21" s="32">
        <v>10417.459471857361</v>
      </c>
      <c r="N21" s="32">
        <v>11875.082471540001</v>
      </c>
      <c r="O21" s="5"/>
      <c r="P21" s="6"/>
      <c r="Q21" s="6"/>
      <c r="R21" s="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</row>
    <row r="22" spans="1:222" s="29" customFormat="1">
      <c r="A22" s="5"/>
      <c r="B22" s="47" t="s">
        <v>67</v>
      </c>
      <c r="C22" s="31">
        <v>611.89246791999994</v>
      </c>
      <c r="D22" s="31">
        <v>1091.0744328200001</v>
      </c>
      <c r="E22" s="31">
        <v>2231.47870487</v>
      </c>
      <c r="F22" s="31">
        <v>2576.0327191099996</v>
      </c>
      <c r="G22" s="31">
        <v>3009.5635445370003</v>
      </c>
      <c r="H22" s="31">
        <v>3692.6632390099999</v>
      </c>
      <c r="I22" s="31">
        <v>4330.8649874100001</v>
      </c>
      <c r="J22" s="31">
        <v>4998.6023661600002</v>
      </c>
      <c r="K22" s="31">
        <v>6099.7842938400008</v>
      </c>
      <c r="L22" s="31">
        <v>6408.5358744600017</v>
      </c>
      <c r="M22" s="31">
        <v>6939.2187408000009</v>
      </c>
      <c r="N22" s="31">
        <v>7545.8062273700007</v>
      </c>
      <c r="O22" s="5"/>
      <c r="P22" s="6"/>
      <c r="Q22" s="6"/>
      <c r="R22" s="6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</row>
    <row r="23" spans="1:222" s="29" customFormat="1">
      <c r="A23" s="5"/>
      <c r="B23" s="47" t="s">
        <v>68</v>
      </c>
      <c r="C23" s="31">
        <v>102.025420418541</v>
      </c>
      <c r="D23" s="31">
        <v>246.07221453</v>
      </c>
      <c r="E23" s="31">
        <v>821.10284050999996</v>
      </c>
      <c r="F23" s="31">
        <v>957.76501700185395</v>
      </c>
      <c r="G23" s="31">
        <v>1315.0301974281299</v>
      </c>
      <c r="H23" s="31">
        <v>2127.21066437442</v>
      </c>
      <c r="I23" s="31">
        <v>2234.7122732900002</v>
      </c>
      <c r="J23" s="31">
        <v>2406.1025239400001</v>
      </c>
      <c r="K23" s="31">
        <v>3013.4730893400001</v>
      </c>
      <c r="L23" s="31">
        <v>3117.5576522900001</v>
      </c>
      <c r="M23" s="31">
        <v>3478.2407310573599</v>
      </c>
      <c r="N23" s="31">
        <v>4329.2762441700006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6" t="s">
        <v>93</v>
      </c>
      <c r="C24" s="104">
        <v>952.6316297366667</v>
      </c>
      <c r="D24" s="104">
        <v>2470.4458066133329</v>
      </c>
      <c r="E24" s="104">
        <v>4028.6147904200006</v>
      </c>
      <c r="F24" s="104">
        <v>5051.6787119566652</v>
      </c>
      <c r="G24" s="104">
        <v>6515.9650410533332</v>
      </c>
      <c r="H24" s="104">
        <v>8511.0111666770008</v>
      </c>
      <c r="I24" s="104">
        <v>10190.498158266666</v>
      </c>
      <c r="J24" s="104">
        <v>12370.344958653332</v>
      </c>
      <c r="K24" s="104">
        <v>15029.698106340997</v>
      </c>
      <c r="L24" s="104">
        <v>16623.403339867455</v>
      </c>
      <c r="M24" s="104">
        <v>18293.891995572794</v>
      </c>
      <c r="N24" s="104">
        <v>21834.264929936598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</row>
    <row r="25" spans="1:222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</row>
    <row r="26" spans="1:222" s="29" customFormat="1">
      <c r="A26" s="5"/>
      <c r="B26" s="32" t="s">
        <v>9</v>
      </c>
      <c r="C26" s="32">
        <v>1881.2925666814035</v>
      </c>
      <c r="D26" s="32">
        <v>1787.1624723648201</v>
      </c>
      <c r="E26" s="32">
        <v>1411.1713802595914</v>
      </c>
      <c r="F26" s="32">
        <v>7641.5530348089851</v>
      </c>
      <c r="G26" s="32">
        <v>8237.6005715631072</v>
      </c>
      <c r="H26" s="32">
        <v>7830.7987466757695</v>
      </c>
      <c r="I26" s="32">
        <v>7986.9537381136979</v>
      </c>
      <c r="J26" s="32">
        <v>8023.1243919091139</v>
      </c>
      <c r="K26" s="32">
        <v>9718.266084947747</v>
      </c>
      <c r="L26" s="32">
        <v>10027.20364445755</v>
      </c>
      <c r="M26" s="32">
        <v>9692.899619152231</v>
      </c>
      <c r="N26" s="32">
        <v>7504.9803563568857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32" t="s">
        <v>94</v>
      </c>
      <c r="C28" s="32">
        <v>1024.22767881</v>
      </c>
      <c r="D28" s="32">
        <v>2274.389504419999</v>
      </c>
      <c r="E28" s="32">
        <v>3971.5345422400005</v>
      </c>
      <c r="F28" s="32">
        <v>5582.9694025699991</v>
      </c>
      <c r="G28" s="32">
        <v>7961.0517482199994</v>
      </c>
      <c r="H28" s="32">
        <v>10285.015593953001</v>
      </c>
      <c r="I28" s="32">
        <v>11908.348946800001</v>
      </c>
      <c r="J28" s="32">
        <v>13879.519066560002</v>
      </c>
      <c r="K28" s="32">
        <v>16159.196480869003</v>
      </c>
      <c r="L28" s="32">
        <v>18384.596129600002</v>
      </c>
      <c r="M28" s="32">
        <v>20785.837620047001</v>
      </c>
      <c r="N28" s="32">
        <v>24849.714033342396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45" t="s">
        <v>69</v>
      </c>
      <c r="C29" s="31">
        <v>111.1084342999999</v>
      </c>
      <c r="D29" s="31">
        <v>408.03265552999994</v>
      </c>
      <c r="E29" s="31">
        <v>1100.2476160800002</v>
      </c>
      <c r="F29" s="31">
        <v>1755.4527307899998</v>
      </c>
      <c r="G29" s="31">
        <v>3219.518415479999</v>
      </c>
      <c r="H29" s="31">
        <v>4380.9013728999998</v>
      </c>
      <c r="I29" s="31">
        <v>5001.3253112700004</v>
      </c>
      <c r="J29" s="31">
        <v>5843.1324902800006</v>
      </c>
      <c r="K29" s="31">
        <v>6993.1121659700011</v>
      </c>
      <c r="L29" s="31">
        <v>8265.021866699999</v>
      </c>
      <c r="M29" s="31">
        <v>9435.1947319400006</v>
      </c>
      <c r="N29" s="31">
        <v>9853.0186863299987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45" t="s">
        <v>95</v>
      </c>
      <c r="C30" s="31">
        <v>913.11924451000004</v>
      </c>
      <c r="D30" s="31">
        <v>1866.3568488899989</v>
      </c>
      <c r="E30" s="31">
        <v>2871.2869261600003</v>
      </c>
      <c r="F30" s="31">
        <v>3827.5166717799993</v>
      </c>
      <c r="G30" s="31">
        <v>4741.5333327400003</v>
      </c>
      <c r="H30" s="31">
        <v>5904.1142210530015</v>
      </c>
      <c r="I30" s="31">
        <v>6907.0236355300012</v>
      </c>
      <c r="J30" s="31">
        <v>8036.3865762800015</v>
      </c>
      <c r="K30" s="31">
        <v>9166.0843148990007</v>
      </c>
      <c r="L30" s="31">
        <v>10119.574262900001</v>
      </c>
      <c r="M30" s="31">
        <v>11350.642888107001</v>
      </c>
      <c r="N30" s="31">
        <v>14996.695347012395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"/>
      <c r="P31" s="51"/>
      <c r="Q31" s="51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>
      <c r="A32" s="5"/>
      <c r="B32" s="32" t="s">
        <v>10</v>
      </c>
      <c r="C32" s="32">
        <v>5778.8655544285957</v>
      </c>
      <c r="D32" s="32">
        <v>13180.049808828178</v>
      </c>
      <c r="E32" s="32">
        <v>21833.116427826746</v>
      </c>
      <c r="F32" s="32">
        <v>28775.446282757352</v>
      </c>
      <c r="G32" s="32">
        <v>37021.81238359322</v>
      </c>
      <c r="H32" s="32">
        <v>50251.992546013564</v>
      </c>
      <c r="I32" s="32">
        <v>58142.74116917263</v>
      </c>
      <c r="J32" s="32">
        <v>67023.83660189723</v>
      </c>
      <c r="K32" s="32">
        <v>77951.696258607597</v>
      </c>
      <c r="L32" s="32">
        <v>86262.487250265927</v>
      </c>
      <c r="M32" s="32">
        <v>96212.940410478244</v>
      </c>
      <c r="N32" s="32">
        <v>112981.92601351897</v>
      </c>
      <c r="O32" s="5"/>
      <c r="P32" s="3"/>
      <c r="Q32" s="3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>
      <c r="A33" s="5"/>
      <c r="B33" s="3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 ht="18.75" customHeight="1">
      <c r="A34" s="5"/>
      <c r="B34" s="33" t="s">
        <v>11</v>
      </c>
      <c r="C34" s="33">
        <v>868.00413894140365</v>
      </c>
      <c r="D34" s="33">
        <v>-131.08648905518021</v>
      </c>
      <c r="E34" s="33">
        <v>-2134.4053052004056</v>
      </c>
      <c r="F34" s="33">
        <v>2566.493898068984</v>
      </c>
      <c r="G34" s="33">
        <v>1487.695234773113</v>
      </c>
      <c r="H34" s="33">
        <v>-825.56255120722926</v>
      </c>
      <c r="I34" s="33">
        <v>-2098.8780581562969</v>
      </c>
      <c r="J34" s="33">
        <v>-3839.4377715608862</v>
      </c>
      <c r="K34" s="33">
        <v>-4158.2863929612504</v>
      </c>
      <c r="L34" s="33">
        <v>-5843.0250641824532</v>
      </c>
      <c r="M34" s="33">
        <v>-8209.2843121747574</v>
      </c>
      <c r="N34" s="33">
        <v>-13593.337831855504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>
      <c r="A35" s="5"/>
      <c r="B35" s="32" t="s">
        <v>12</v>
      </c>
      <c r="C35" s="32">
        <v>-868.00000000000023</v>
      </c>
      <c r="D35" s="32">
        <v>131.09999999999982</v>
      </c>
      <c r="E35" s="32">
        <v>2134.4000000000005</v>
      </c>
      <c r="F35" s="32">
        <v>-2568.9899999999998</v>
      </c>
      <c r="G35" s="32">
        <v>-1487.6799999999994</v>
      </c>
      <c r="H35" s="32">
        <v>825.61999999999966</v>
      </c>
      <c r="I35" s="32">
        <v>2098.8780581562987</v>
      </c>
      <c r="J35" s="32">
        <v>3839.4377715608725</v>
      </c>
      <c r="K35" s="32">
        <v>4158.3000000000011</v>
      </c>
      <c r="L35" s="32">
        <v>5851.8413070395818</v>
      </c>
      <c r="M35" s="32">
        <v>8209.3193401953267</v>
      </c>
      <c r="N35" s="32">
        <v>13593.308852615508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31" t="s">
        <v>16</v>
      </c>
      <c r="C36" s="63">
        <v>-133</v>
      </c>
      <c r="D36" s="63">
        <v>-139.4</v>
      </c>
      <c r="E36" s="63">
        <v>-388.6</v>
      </c>
      <c r="F36" s="63">
        <v>-303.29000000000008</v>
      </c>
      <c r="G36" s="63">
        <v>-633.4799999999999</v>
      </c>
      <c r="H36" s="63">
        <v>185.16999999999982</v>
      </c>
      <c r="I36" s="63">
        <v>169.3782466687766</v>
      </c>
      <c r="J36" s="63">
        <v>358.66024666877638</v>
      </c>
      <c r="K36" s="63">
        <v>1171.3000000000002</v>
      </c>
      <c r="L36" s="63">
        <v>1535.3665217856749</v>
      </c>
      <c r="M36" s="63">
        <v>1450.0845217856754</v>
      </c>
      <c r="N36" s="63">
        <v>3585.042521785675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>
      <c r="A37" s="5"/>
      <c r="B37" s="31" t="s">
        <v>75</v>
      </c>
      <c r="C37" s="34">
        <v>53.6</v>
      </c>
      <c r="D37" s="34">
        <v>195.9</v>
      </c>
      <c r="E37" s="34">
        <v>344.2</v>
      </c>
      <c r="F37" s="34">
        <v>622.65</v>
      </c>
      <c r="G37" s="34">
        <v>914.96</v>
      </c>
      <c r="H37" s="34">
        <v>2023.06</v>
      </c>
      <c r="I37" s="34">
        <v>2258.8280000000004</v>
      </c>
      <c r="J37" s="34">
        <v>2641.21</v>
      </c>
      <c r="K37" s="34">
        <v>3870.6</v>
      </c>
      <c r="L37" s="34">
        <v>4427.9310000000005</v>
      </c>
      <c r="M37" s="34">
        <v>5021.7490000000007</v>
      </c>
      <c r="N37" s="34">
        <v>7494.7070000000003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1" t="s">
        <v>96</v>
      </c>
      <c r="C38" s="34">
        <v>-207</v>
      </c>
      <c r="D38" s="34">
        <v>-364</v>
      </c>
      <c r="E38" s="34">
        <v>-664.4</v>
      </c>
      <c r="F38" s="34">
        <v>-859.44</v>
      </c>
      <c r="G38" s="34">
        <v>-1537.04</v>
      </c>
      <c r="H38" s="34">
        <v>-1859.64</v>
      </c>
      <c r="I38" s="34">
        <v>-2129.1999999999998</v>
      </c>
      <c r="J38" s="34">
        <v>-2327.2999999999997</v>
      </c>
      <c r="K38" s="34">
        <v>-2611.1999999999998</v>
      </c>
      <c r="L38" s="34">
        <v>-2804.8999999999996</v>
      </c>
      <c r="M38" s="34">
        <v>-3530.7999999999993</v>
      </c>
      <c r="N38" s="34">
        <v>-3930.7999999999993</v>
      </c>
      <c r="O38" s="5"/>
      <c r="P38" s="50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1" t="s">
        <v>97</v>
      </c>
      <c r="C39" s="34">
        <v>20.399999999999999</v>
      </c>
      <c r="D39" s="34">
        <v>28.7</v>
      </c>
      <c r="E39" s="34">
        <v>29</v>
      </c>
      <c r="F39" s="34">
        <v>30.9</v>
      </c>
      <c r="G39" s="34">
        <v>86</v>
      </c>
      <c r="H39" s="34">
        <v>119.15</v>
      </c>
      <c r="I39" s="34">
        <v>137.19999999999999</v>
      </c>
      <c r="J39" s="34">
        <v>142.20000000000002</v>
      </c>
      <c r="K39" s="34">
        <v>111.5</v>
      </c>
      <c r="L39" s="34">
        <v>111.89999999999999</v>
      </c>
      <c r="M39" s="34">
        <v>158.69999999999999</v>
      </c>
      <c r="N39" s="34">
        <v>220.70000000000002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>
      <c r="A40" s="5"/>
      <c r="B40" s="31" t="s">
        <v>98</v>
      </c>
      <c r="C40" s="34">
        <v>0</v>
      </c>
      <c r="D40" s="34">
        <v>0</v>
      </c>
      <c r="E40" s="34">
        <v>-97.4</v>
      </c>
      <c r="F40" s="34">
        <v>-97.4</v>
      </c>
      <c r="G40" s="34">
        <v>-97.4</v>
      </c>
      <c r="H40" s="34">
        <v>-97.4</v>
      </c>
      <c r="I40" s="34">
        <v>-97.449753331224002</v>
      </c>
      <c r="J40" s="34">
        <v>-97.449753331224002</v>
      </c>
      <c r="K40" s="34">
        <v>-199.6</v>
      </c>
      <c r="L40" s="34">
        <v>-199.56447821432602</v>
      </c>
      <c r="M40" s="34">
        <v>-199.56447821432602</v>
      </c>
      <c r="N40" s="34">
        <v>-199.56447821432602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>
      <c r="A41" s="5"/>
      <c r="B41" s="31" t="s">
        <v>13</v>
      </c>
      <c r="C41" s="32">
        <v>-735.00000000000023</v>
      </c>
      <c r="D41" s="32">
        <v>270.49999999999983</v>
      </c>
      <c r="E41" s="32">
        <v>2523.0000000000005</v>
      </c>
      <c r="F41" s="32">
        <v>-2265.6999999999998</v>
      </c>
      <c r="G41" s="32">
        <v>-854.19999999999936</v>
      </c>
      <c r="H41" s="32">
        <v>640.44999999999982</v>
      </c>
      <c r="I41" s="32">
        <v>1929.499811487522</v>
      </c>
      <c r="J41" s="32">
        <v>3480.7775248920962</v>
      </c>
      <c r="K41" s="32">
        <v>2987.0000000000009</v>
      </c>
      <c r="L41" s="32">
        <v>4316.4747852539067</v>
      </c>
      <c r="M41" s="32">
        <v>6759.2348184096518</v>
      </c>
      <c r="N41" s="32">
        <v>10008.266330829832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>
      <c r="A42" s="5"/>
      <c r="B42" s="31" t="s">
        <v>14</v>
      </c>
      <c r="C42" s="34">
        <v>630</v>
      </c>
      <c r="D42" s="34">
        <v>1334.9</v>
      </c>
      <c r="E42" s="34">
        <v>2233.8000000000002</v>
      </c>
      <c r="F42" s="34">
        <v>3768</v>
      </c>
      <c r="G42" s="34">
        <v>5812.2000000000007</v>
      </c>
      <c r="H42" s="34">
        <v>5887.75</v>
      </c>
      <c r="I42" s="34">
        <v>6940.4329999999991</v>
      </c>
      <c r="J42" s="34">
        <v>9311.8209999999999</v>
      </c>
      <c r="K42" s="34">
        <v>10306.300000000001</v>
      </c>
      <c r="L42" s="34">
        <v>10951.457000000002</v>
      </c>
      <c r="M42" s="34">
        <v>11154.052</v>
      </c>
      <c r="N42" s="34">
        <v>21605.493000000002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>
      <c r="A43" s="5"/>
      <c r="B43" s="31" t="s">
        <v>96</v>
      </c>
      <c r="C43" s="34">
        <v>-673.4</v>
      </c>
      <c r="D43" s="34">
        <v>-1280</v>
      </c>
      <c r="E43" s="34">
        <v>-1280.3999999999999</v>
      </c>
      <c r="F43" s="34">
        <v>-1687.8999999999999</v>
      </c>
      <c r="G43" s="34">
        <v>-2083.6999999999998</v>
      </c>
      <c r="H43" s="34">
        <v>-2093</v>
      </c>
      <c r="I43" s="34">
        <v>-4663.42</v>
      </c>
      <c r="J43" s="34">
        <v>-6123.12</v>
      </c>
      <c r="K43" s="34">
        <v>-7250.7</v>
      </c>
      <c r="L43" s="34">
        <v>-7250.8432999999995</v>
      </c>
      <c r="M43" s="34">
        <v>-7258.4322999999995</v>
      </c>
      <c r="N43" s="34">
        <v>-10266.6553</v>
      </c>
      <c r="O43" s="5"/>
      <c r="P43" s="5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>
      <c r="A44" s="5"/>
      <c r="B44" s="31" t="s">
        <v>99</v>
      </c>
      <c r="C44" s="34">
        <v>-18.3</v>
      </c>
      <c r="D44" s="34">
        <v>353.8</v>
      </c>
      <c r="E44" s="34">
        <v>258.89999999999998</v>
      </c>
      <c r="F44" s="34">
        <v>720.8</v>
      </c>
      <c r="G44" s="34">
        <v>817</v>
      </c>
      <c r="H44" s="34">
        <v>985.09999999999991</v>
      </c>
      <c r="I44" s="34">
        <v>1037.0679074909999</v>
      </c>
      <c r="J44" s="34">
        <v>771.98775191100299</v>
      </c>
      <c r="K44" s="34">
        <v>1261.4000000000001</v>
      </c>
      <c r="L44" s="34">
        <v>1046.2882279410003</v>
      </c>
      <c r="M44" s="34">
        <v>1795.9805706100001</v>
      </c>
      <c r="N44" s="34">
        <v>-2589.5643999499998</v>
      </c>
      <c r="O44" s="5"/>
      <c r="P44" s="5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>
      <c r="A45" s="5"/>
      <c r="B45" s="31" t="s">
        <v>100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>
        <v>0</v>
      </c>
      <c r="N45" s="34">
        <v>70.325000000000003</v>
      </c>
      <c r="O45" s="5"/>
      <c r="P45" s="5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>
      <c r="A46" s="5"/>
      <c r="B46" s="31" t="s">
        <v>101</v>
      </c>
      <c r="C46" s="34">
        <v>-1965.9</v>
      </c>
      <c r="D46" s="34">
        <v>-1210.2</v>
      </c>
      <c r="E46" s="34">
        <v>-1559.4</v>
      </c>
      <c r="F46" s="34">
        <v>-2822.2000000000003</v>
      </c>
      <c r="G46" s="34">
        <v>-2231.5</v>
      </c>
      <c r="H46" s="34">
        <v>-754.19999999999993</v>
      </c>
      <c r="I46" s="34">
        <v>-1174.89732832</v>
      </c>
      <c r="J46" s="34">
        <v>-840.15727125000001</v>
      </c>
      <c r="K46" s="34">
        <v>-432.69999999999993</v>
      </c>
      <c r="L46" s="34">
        <v>-973.00491395999984</v>
      </c>
      <c r="M46" s="34">
        <v>-1351.4629026220007</v>
      </c>
      <c r="N46" s="34">
        <v>-3302.9876921700002</v>
      </c>
      <c r="O46" s="5"/>
      <c r="P46" s="5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.8" thickBot="1">
      <c r="A47" s="5"/>
      <c r="B47" s="31" t="s">
        <v>102</v>
      </c>
      <c r="C47" s="34">
        <v>1292.5999999999999</v>
      </c>
      <c r="D47" s="34">
        <v>1071.9999999999998</v>
      </c>
      <c r="E47" s="34">
        <v>2870.1000000000004</v>
      </c>
      <c r="F47" s="34">
        <v>-2244.4</v>
      </c>
      <c r="G47" s="34">
        <v>-3168.2000000000003</v>
      </c>
      <c r="H47" s="34">
        <v>-3385.2000000000003</v>
      </c>
      <c r="I47" s="34">
        <v>-209.68376768347699</v>
      </c>
      <c r="J47" s="34">
        <v>360.24604423109338</v>
      </c>
      <c r="K47" s="34">
        <v>-897.30000000000041</v>
      </c>
      <c r="L47" s="34">
        <v>542.57777127290319</v>
      </c>
      <c r="M47" s="34">
        <v>2419.0974504216533</v>
      </c>
      <c r="N47" s="34">
        <v>4491.6557229498294</v>
      </c>
      <c r="O47" s="5"/>
      <c r="P47" s="50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ht="13.8" thickBot="1">
      <c r="B48" s="37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221" s="29" customFormat="1">
      <c r="A49" s="5"/>
      <c r="B49" s="41" t="s">
        <v>25</v>
      </c>
      <c r="C49" s="42">
        <v>495921.9</v>
      </c>
      <c r="D49" s="42">
        <v>495921.9</v>
      </c>
      <c r="E49" s="42">
        <v>495921.9</v>
      </c>
      <c r="F49" s="42">
        <v>495921.9</v>
      </c>
      <c r="G49" s="42">
        <v>495921.9</v>
      </c>
      <c r="H49" s="42">
        <v>495921.9</v>
      </c>
      <c r="I49" s="42">
        <v>495921.9</v>
      </c>
      <c r="J49" s="42">
        <v>495921.9</v>
      </c>
      <c r="K49" s="42">
        <v>495921.9</v>
      </c>
      <c r="L49" s="42">
        <v>495921.9</v>
      </c>
      <c r="M49" s="42">
        <v>495921.9</v>
      </c>
      <c r="N49" s="42">
        <v>495921.9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.8" thickBot="1">
      <c r="A50" s="5"/>
      <c r="B50" s="43" t="s">
        <v>26</v>
      </c>
      <c r="C50" s="44">
        <v>0.17502839437851075</v>
      </c>
      <c r="D50" s="44">
        <v>-2.643288974638551E-2</v>
      </c>
      <c r="E50" s="44">
        <v>-0.43039141953610144</v>
      </c>
      <c r="F50" s="44">
        <v>0.51802148646167523</v>
      </c>
      <c r="G50" s="44">
        <v>0.29998579106369633</v>
      </c>
      <c r="H50" s="44">
        <v>-0.16647027509921003</v>
      </c>
      <c r="I50" s="44">
        <v>-0.42322754009377223</v>
      </c>
      <c r="J50" s="44">
        <v>-0.77420210149236923</v>
      </c>
      <c r="K50" s="44">
        <v>-0.83849622147383795</v>
      </c>
      <c r="L50" s="44">
        <v>-1.1799925163699345</v>
      </c>
      <c r="M50" s="44">
        <v>-1.6553582957668851</v>
      </c>
      <c r="N50" s="44">
        <v>-2.7410239055495436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ht="7.5" customHeight="1">
      <c r="B51" s="2"/>
    </row>
    <row r="52" spans="1:221">
      <c r="A52" s="6"/>
      <c r="B52" s="270" t="s">
        <v>103</v>
      </c>
      <c r="C52" s="270"/>
      <c r="D52" s="270"/>
      <c r="E52" s="7"/>
      <c r="F52" s="7"/>
      <c r="G52" s="7"/>
      <c r="H52" s="7"/>
      <c r="I52" s="7"/>
      <c r="J52" s="7"/>
      <c r="K52" s="7"/>
      <c r="L52" s="7"/>
      <c r="M52" s="7"/>
      <c r="N52" s="7"/>
      <c r="O52" s="6"/>
      <c r="P52" s="6"/>
    </row>
    <row r="53" spans="1:221">
      <c r="A53" s="6"/>
      <c r="B53" s="99"/>
      <c r="C53" s="10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  <c r="P53" s="7"/>
    </row>
    <row r="54" spans="1:221">
      <c r="A54" s="6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6"/>
      <c r="P54" s="6"/>
    </row>
    <row r="55" spans="1:221" ht="15.75" customHeight="1">
      <c r="A55" s="6"/>
      <c r="B55" s="99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6"/>
      <c r="P55" s="6"/>
    </row>
    <row r="56" spans="1:221" ht="15" customHeight="1">
      <c r="A56" s="6"/>
      <c r="B56" s="99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221">
      <c r="A57" s="6"/>
      <c r="B57" s="99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221">
      <c r="B58" s="25"/>
      <c r="N58" s="5"/>
    </row>
    <row r="59" spans="1:221" ht="30" customHeight="1">
      <c r="B59" s="25"/>
      <c r="N59" s="5"/>
    </row>
    <row r="60" spans="1:221">
      <c r="B60" s="25"/>
      <c r="N60" s="5"/>
    </row>
    <row r="61" spans="1:221" ht="80.25" customHeight="1">
      <c r="B61" s="25"/>
      <c r="N61" s="5"/>
    </row>
    <row r="62" spans="1:221">
      <c r="B62" s="2"/>
    </row>
    <row r="63" spans="1:221">
      <c r="B63" s="2"/>
    </row>
  </sheetData>
  <mergeCells count="5">
    <mergeCell ref="B2:N2"/>
    <mergeCell ref="P2:T3"/>
    <mergeCell ref="B3:N3"/>
    <mergeCell ref="B4:N4"/>
    <mergeCell ref="B52:D52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8AFF-9F2A-4461-9DA6-0A41D3A4A800}">
  <sheetPr codeName="Sheet14">
    <tabColor theme="4" tint="-0.249977111117893"/>
    <pageSetUpPr fitToPage="1"/>
  </sheetPr>
  <dimension ref="B1:T165"/>
  <sheetViews>
    <sheetView workbookViewId="0">
      <selection activeCell="B3" sqref="B3:N3"/>
    </sheetView>
  </sheetViews>
  <sheetFormatPr baseColWidth="10" defaultColWidth="11.44140625" defaultRowHeight="13.2"/>
  <cols>
    <col min="1" max="1" width="5.44140625" style="7" customWidth="1"/>
    <col min="2" max="2" width="37.33203125" style="4" customWidth="1"/>
    <col min="3" max="3" width="14" style="4" customWidth="1"/>
    <col min="4" max="4" width="13.33203125" style="4" customWidth="1"/>
    <col min="5" max="5" width="13.44140625" style="4" customWidth="1"/>
    <col min="6" max="6" width="12.5546875" style="4" customWidth="1"/>
    <col min="7" max="7" width="13.33203125" style="4" customWidth="1"/>
    <col min="8" max="8" width="12.88671875" style="4" customWidth="1"/>
    <col min="9" max="9" width="13.88671875" style="4" customWidth="1"/>
    <col min="10" max="12" width="13.44140625" style="4" customWidth="1"/>
    <col min="13" max="13" width="13.5546875" style="4" customWidth="1"/>
    <col min="14" max="14" width="13.6640625" style="5" customWidth="1"/>
    <col min="15" max="15" width="12.88671875" style="6" customWidth="1"/>
    <col min="16" max="16" width="11.44140625" style="6" customWidth="1"/>
    <col min="17" max="18" width="15.5546875" style="6" customWidth="1"/>
    <col min="19" max="20" width="11.44140625" style="6" customWidth="1"/>
    <col min="21" max="16384" width="11.44140625" style="7"/>
  </cols>
  <sheetData>
    <row r="1" spans="2:14" ht="13.8" thickBot="1"/>
    <row r="2" spans="2:14" ht="15.6">
      <c r="B2" s="279" t="s">
        <v>0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6"/>
    </row>
    <row r="3" spans="2:14" ht="15.6">
      <c r="B3" s="276">
        <v>2016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</row>
    <row r="4" spans="2:14" ht="18" customHeight="1" thickBot="1">
      <c r="B4" s="281" t="s">
        <v>1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7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6646.8696933699994</v>
      </c>
      <c r="D7" s="32">
        <v>13048.963319772998</v>
      </c>
      <c r="E7" s="32">
        <v>19698.711122626341</v>
      </c>
      <c r="F7" s="32">
        <v>31341.940180826336</v>
      </c>
      <c r="G7" s="32">
        <v>38509.507618366333</v>
      </c>
      <c r="H7" s="32">
        <v>49426.429994806334</v>
      </c>
      <c r="I7" s="32">
        <v>56043.863111016333</v>
      </c>
      <c r="J7" s="32">
        <v>63184.398830336344</v>
      </c>
      <c r="K7" s="32">
        <v>73793.409865646347</v>
      </c>
      <c r="L7" s="32">
        <v>80419.462186083474</v>
      </c>
      <c r="M7" s="32">
        <v>88003.656098303487</v>
      </c>
      <c r="N7" s="32">
        <v>99388.588181663465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6635.9304422999994</v>
      </c>
      <c r="D9" s="32">
        <v>12692.822776772999</v>
      </c>
      <c r="E9" s="32">
        <v>19272.753265846339</v>
      </c>
      <c r="F9" s="32">
        <v>30834.029914996336</v>
      </c>
      <c r="G9" s="32">
        <v>37298.36120693633</v>
      </c>
      <c r="H9" s="32">
        <v>47797.775698736332</v>
      </c>
      <c r="I9" s="32">
        <v>54221.345960486331</v>
      </c>
      <c r="J9" s="32">
        <v>61167.441927246342</v>
      </c>
      <c r="K9" s="32">
        <v>71510.765862686341</v>
      </c>
      <c r="L9" s="32">
        <v>77905.094765123475</v>
      </c>
      <c r="M9" s="32">
        <v>85120.002409583481</v>
      </c>
      <c r="N9" s="32">
        <v>95637.192336533466</v>
      </c>
    </row>
    <row r="10" spans="2:14">
      <c r="B10" s="13" t="s">
        <v>34</v>
      </c>
      <c r="C10" s="32">
        <v>6255.4350606199996</v>
      </c>
      <c r="D10" s="32">
        <v>11909.852974632999</v>
      </c>
      <c r="E10" s="32">
        <v>18101.226123043005</v>
      </c>
      <c r="F10" s="32">
        <v>29340.383827643003</v>
      </c>
      <c r="G10" s="32">
        <v>35530.512709133</v>
      </c>
      <c r="H10" s="32">
        <v>45431.899328382999</v>
      </c>
      <c r="I10" s="32">
        <v>51545.978497782999</v>
      </c>
      <c r="J10" s="32">
        <v>58172.015912373012</v>
      </c>
      <c r="K10" s="32">
        <v>68155.669651683012</v>
      </c>
      <c r="L10" s="32">
        <v>74223.763256063001</v>
      </c>
      <c r="M10" s="32">
        <v>78945.140201603004</v>
      </c>
      <c r="N10" s="32">
        <v>88692.30185579299</v>
      </c>
    </row>
    <row r="11" spans="2:14">
      <c r="B11" s="14" t="s">
        <v>35</v>
      </c>
      <c r="C11" s="32">
        <v>1336.45888522</v>
      </c>
      <c r="D11" s="32">
        <v>2444.0707041129999</v>
      </c>
      <c r="E11" s="32">
        <v>3910.1323027830003</v>
      </c>
      <c r="F11" s="32">
        <v>10337.887483413</v>
      </c>
      <c r="G11" s="32">
        <v>11636.942144413</v>
      </c>
      <c r="H11" s="32">
        <v>16458.282823873</v>
      </c>
      <c r="I11" s="32">
        <v>17591.985451403001</v>
      </c>
      <c r="J11" s="32">
        <v>18819.572315142999</v>
      </c>
      <c r="K11" s="32">
        <v>23383.393144023001</v>
      </c>
      <c r="L11" s="32">
        <v>24461.106203782998</v>
      </c>
      <c r="M11" s="32">
        <v>25722.765140562999</v>
      </c>
      <c r="N11" s="32">
        <v>30195.457269972998</v>
      </c>
    </row>
    <row r="12" spans="2:14">
      <c r="B12" s="15" t="s">
        <v>33</v>
      </c>
      <c r="C12" s="109">
        <v>1295.6749476099999</v>
      </c>
      <c r="D12" s="109">
        <v>2334.5125358300002</v>
      </c>
      <c r="E12" s="109">
        <v>3748.3425474100004</v>
      </c>
      <c r="F12" s="109">
        <v>9259.1838613500004</v>
      </c>
      <c r="G12" s="109">
        <v>10422.751822050001</v>
      </c>
      <c r="H12" s="109">
        <v>14882.914096560002</v>
      </c>
      <c r="I12" s="109">
        <v>15979.334020350001</v>
      </c>
      <c r="J12" s="109">
        <v>17119.782168550002</v>
      </c>
      <c r="K12" s="110">
        <v>21267.547436180001</v>
      </c>
      <c r="L12" s="110">
        <v>22315.830872099999</v>
      </c>
      <c r="M12" s="110">
        <v>23531.09492353</v>
      </c>
      <c r="N12" s="109">
        <v>27585.983966039999</v>
      </c>
    </row>
    <row r="13" spans="2:14">
      <c r="B13" s="15" t="s">
        <v>36</v>
      </c>
      <c r="C13" s="109">
        <v>15.723850730000001</v>
      </c>
      <c r="D13" s="109">
        <v>55.53739573</v>
      </c>
      <c r="E13" s="109">
        <v>78.017693449999996</v>
      </c>
      <c r="F13" s="109">
        <v>812.19677660000002</v>
      </c>
      <c r="G13" s="109">
        <v>834.75013910999996</v>
      </c>
      <c r="H13" s="109">
        <v>1161.32644082</v>
      </c>
      <c r="I13" s="109">
        <v>1165.5318162200001</v>
      </c>
      <c r="J13" s="109">
        <v>1223.9297352000001</v>
      </c>
      <c r="K13" s="110">
        <v>1607.4465491800001</v>
      </c>
      <c r="L13" s="110">
        <v>1610.1049245900001</v>
      </c>
      <c r="M13" s="110">
        <v>1622.43590728</v>
      </c>
      <c r="N13" s="109">
        <v>1985.1790830899999</v>
      </c>
    </row>
    <row r="14" spans="2:14">
      <c r="B14" s="15" t="s">
        <v>37</v>
      </c>
      <c r="C14" s="109">
        <v>23.163947329999999</v>
      </c>
      <c r="D14" s="109">
        <v>46.813768662999998</v>
      </c>
      <c r="E14" s="109">
        <v>72.010717473</v>
      </c>
      <c r="F14" s="109">
        <v>96.425135202999996</v>
      </c>
      <c r="G14" s="109">
        <v>121.71427761299999</v>
      </c>
      <c r="H14" s="109">
        <v>146.897879593</v>
      </c>
      <c r="I14" s="109">
        <v>173.305369813</v>
      </c>
      <c r="J14" s="109">
        <v>199.60001931299999</v>
      </c>
      <c r="K14" s="110">
        <v>227.32178666299998</v>
      </c>
      <c r="L14" s="110">
        <v>251.49624596299998</v>
      </c>
      <c r="M14" s="110">
        <v>281.83918501299996</v>
      </c>
      <c r="N14" s="109">
        <v>330.24939648299994</v>
      </c>
    </row>
    <row r="15" spans="2:14">
      <c r="B15" s="15" t="s">
        <v>38</v>
      </c>
      <c r="C15" s="109">
        <v>1.89613955</v>
      </c>
      <c r="D15" s="109">
        <v>7.2070038900000002</v>
      </c>
      <c r="E15" s="109">
        <v>11.761344449999999</v>
      </c>
      <c r="F15" s="109">
        <v>170.08171025999999</v>
      </c>
      <c r="G15" s="109">
        <v>257.72590564000001</v>
      </c>
      <c r="H15" s="109">
        <v>267.14440690000004</v>
      </c>
      <c r="I15" s="109">
        <v>273.81424502000004</v>
      </c>
      <c r="J15" s="109">
        <v>276.26039208000003</v>
      </c>
      <c r="K15" s="110">
        <v>281.07737200000003</v>
      </c>
      <c r="L15" s="110">
        <v>283.67416113000002</v>
      </c>
      <c r="M15" s="110">
        <v>287.39512474000003</v>
      </c>
      <c r="N15" s="109">
        <v>294.04482436000001</v>
      </c>
    </row>
    <row r="16" spans="2:14">
      <c r="B16" s="15" t="s">
        <v>39</v>
      </c>
      <c r="C16" s="109">
        <v>0</v>
      </c>
      <c r="D16" s="109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4461.9265069499997</v>
      </c>
      <c r="D18" s="32">
        <v>8536.3667258799996</v>
      </c>
      <c r="E18" s="32">
        <v>12701.34611276</v>
      </c>
      <c r="F18" s="32">
        <v>17087.879841890001</v>
      </c>
      <c r="G18" s="32">
        <v>21515.96937726</v>
      </c>
      <c r="H18" s="32">
        <v>26010.262468950001</v>
      </c>
      <c r="I18" s="32">
        <v>30548.490626639999</v>
      </c>
      <c r="J18" s="32">
        <v>35324.268231120004</v>
      </c>
      <c r="K18" s="32">
        <v>40191.584562639997</v>
      </c>
      <c r="L18" s="32">
        <v>44709.334742020001</v>
      </c>
      <c r="M18" s="32">
        <v>49618.43952878</v>
      </c>
      <c r="N18" s="32">
        <v>54480.625898990009</v>
      </c>
    </row>
    <row r="19" spans="2:14">
      <c r="B19" s="16" t="s">
        <v>41</v>
      </c>
      <c r="C19" s="32">
        <v>3342.0249013299995</v>
      </c>
      <c r="D19" s="32">
        <v>6353.3836912299994</v>
      </c>
      <c r="E19" s="32">
        <v>9420.8238589499997</v>
      </c>
      <c r="F19" s="32">
        <v>12711.544500219999</v>
      </c>
      <c r="G19" s="32">
        <v>15907.7825331</v>
      </c>
      <c r="H19" s="32">
        <v>19327.82635001</v>
      </c>
      <c r="I19" s="32">
        <v>22601.966130069999</v>
      </c>
      <c r="J19" s="32">
        <v>26017.465066010005</v>
      </c>
      <c r="K19" s="32">
        <v>29484.860733770001</v>
      </c>
      <c r="L19" s="32">
        <v>32680.299448630005</v>
      </c>
      <c r="M19" s="32">
        <v>36241.802052470004</v>
      </c>
      <c r="N19" s="32">
        <v>39879.495391180011</v>
      </c>
    </row>
    <row r="20" spans="2:14">
      <c r="B20" s="17" t="s">
        <v>42</v>
      </c>
      <c r="C20" s="109">
        <v>3037.3542220699997</v>
      </c>
      <c r="D20" s="109">
        <v>5821.5607245399997</v>
      </c>
      <c r="E20" s="109">
        <v>8638.8880348900002</v>
      </c>
      <c r="F20" s="109">
        <v>11641.85122305</v>
      </c>
      <c r="G20" s="109">
        <v>14569.66816988</v>
      </c>
      <c r="H20" s="109">
        <v>17701.352700570002</v>
      </c>
      <c r="I20" s="109">
        <v>20708.518603150002</v>
      </c>
      <c r="J20" s="109">
        <v>23834.360210590003</v>
      </c>
      <c r="K20" s="110">
        <v>27008.292524440003</v>
      </c>
      <c r="L20" s="110">
        <v>29930.525573610004</v>
      </c>
      <c r="M20" s="110">
        <v>33187.822505860007</v>
      </c>
      <c r="N20" s="109">
        <v>36520.59617686001</v>
      </c>
    </row>
    <row r="21" spans="2:14">
      <c r="B21" s="17" t="s">
        <v>43</v>
      </c>
      <c r="C21" s="109">
        <v>304.67067925999982</v>
      </c>
      <c r="D21" s="109">
        <v>531.8229666899997</v>
      </c>
      <c r="E21" s="109">
        <v>781.9358240599995</v>
      </c>
      <c r="F21" s="109">
        <v>1069.6932771699994</v>
      </c>
      <c r="G21" s="109">
        <v>1338.1143632200001</v>
      </c>
      <c r="H21" s="109">
        <v>1626.4736494399986</v>
      </c>
      <c r="I21" s="109">
        <v>1893.4475269199975</v>
      </c>
      <c r="J21" s="109">
        <v>2183.1048554200024</v>
      </c>
      <c r="K21" s="110">
        <v>2476.5682093299984</v>
      </c>
      <c r="L21" s="110">
        <v>2749.7738750200006</v>
      </c>
      <c r="M21" s="110">
        <v>3053.9795466099968</v>
      </c>
      <c r="N21" s="109">
        <v>3358.8992143200012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1119.9016056199998</v>
      </c>
      <c r="D23" s="32">
        <v>2182.9830346499998</v>
      </c>
      <c r="E23" s="32">
        <v>3280.5222538100002</v>
      </c>
      <c r="F23" s="32">
        <v>4376.3353416700002</v>
      </c>
      <c r="G23" s="32">
        <v>5608.18684416</v>
      </c>
      <c r="H23" s="32">
        <v>6682.4361189400006</v>
      </c>
      <c r="I23" s="32">
        <v>7946.5244965700003</v>
      </c>
      <c r="J23" s="32">
        <v>9306.8031651100009</v>
      </c>
      <c r="K23" s="32">
        <v>10706.723828869999</v>
      </c>
      <c r="L23" s="32">
        <v>12029.035293389999</v>
      </c>
      <c r="M23" s="32">
        <v>13376.637476309999</v>
      </c>
      <c r="N23" s="32">
        <v>14601.130507809998</v>
      </c>
    </row>
    <row r="24" spans="2:14">
      <c r="B24" s="17" t="s">
        <v>45</v>
      </c>
      <c r="C24" s="109">
        <v>990.99454318000005</v>
      </c>
      <c r="D24" s="109">
        <v>1898.97928445</v>
      </c>
      <c r="E24" s="109">
        <v>2849.2274256800001</v>
      </c>
      <c r="F24" s="109">
        <v>3852.2153955100002</v>
      </c>
      <c r="G24" s="109">
        <v>4826.2099475100003</v>
      </c>
      <c r="H24" s="109">
        <v>5823.1137390800004</v>
      </c>
      <c r="I24" s="109">
        <v>6759.7083594400001</v>
      </c>
      <c r="J24" s="109">
        <v>7703.5155674100006</v>
      </c>
      <c r="K24" s="110">
        <v>8727.8921316699998</v>
      </c>
      <c r="L24" s="110">
        <v>9686.5852105499998</v>
      </c>
      <c r="M24" s="110">
        <v>10638.519261129999</v>
      </c>
      <c r="N24" s="109">
        <v>11594.164096589999</v>
      </c>
    </row>
    <row r="25" spans="2:14">
      <c r="B25" s="17" t="s">
        <v>43</v>
      </c>
      <c r="C25" s="109">
        <v>128.90706243999989</v>
      </c>
      <c r="D25" s="109">
        <v>284.00375019999984</v>
      </c>
      <c r="E25" s="109">
        <v>431.29482812999993</v>
      </c>
      <c r="F25" s="109">
        <v>524.11994616000004</v>
      </c>
      <c r="G25" s="109">
        <v>781.97689665000007</v>
      </c>
      <c r="H25" s="109">
        <v>859.32237986000007</v>
      </c>
      <c r="I25" s="109">
        <v>1186.8161371300002</v>
      </c>
      <c r="J25" s="109">
        <v>1603.2875977000003</v>
      </c>
      <c r="K25" s="110">
        <v>1978.8316972000002</v>
      </c>
      <c r="L25" s="110">
        <v>2342.4500828400001</v>
      </c>
      <c r="M25" s="110">
        <v>2738.1182151799999</v>
      </c>
      <c r="N25" s="109">
        <v>3006.9664112199998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259.99046392000002</v>
      </c>
      <c r="D27" s="32">
        <v>548.26937651000003</v>
      </c>
      <c r="E27" s="32">
        <v>857.99497919000009</v>
      </c>
      <c r="F27" s="32">
        <v>1146.7696001100001</v>
      </c>
      <c r="G27" s="32">
        <v>1438.8693349</v>
      </c>
      <c r="H27" s="32">
        <v>1754.9695644600001</v>
      </c>
      <c r="I27" s="32">
        <v>2074.0243826999999</v>
      </c>
      <c r="J27" s="32">
        <v>2431.68707808</v>
      </c>
      <c r="K27" s="32">
        <v>2795.0128322999999</v>
      </c>
      <c r="L27" s="32">
        <v>3153.9981673899997</v>
      </c>
      <c r="M27" s="32">
        <v>3587.1300993699997</v>
      </c>
      <c r="N27" s="32">
        <v>3998.4161139399998</v>
      </c>
    </row>
    <row r="28" spans="2:14">
      <c r="B28" s="16" t="s">
        <v>47</v>
      </c>
      <c r="C28" s="109">
        <v>259.99046392000002</v>
      </c>
      <c r="D28" s="109">
        <v>548.26937651000003</v>
      </c>
      <c r="E28" s="109">
        <v>857.99497919000009</v>
      </c>
      <c r="F28" s="109">
        <v>1146.7696001100001</v>
      </c>
      <c r="G28" s="109">
        <v>1438.8693349</v>
      </c>
      <c r="H28" s="109">
        <v>1754.9695644600001</v>
      </c>
      <c r="I28" s="109">
        <v>2074.0243826999999</v>
      </c>
      <c r="J28" s="109">
        <v>2431.68707808</v>
      </c>
      <c r="K28" s="110">
        <v>2795.0128322999999</v>
      </c>
      <c r="L28" s="110">
        <v>3153.9981673899997</v>
      </c>
      <c r="M28" s="110">
        <v>3587.1300993699997</v>
      </c>
      <c r="N28" s="110">
        <v>3998.4161139399998</v>
      </c>
    </row>
    <row r="29" spans="2:14">
      <c r="B29" s="16" t="s">
        <v>48</v>
      </c>
      <c r="C29" s="109"/>
      <c r="D29" s="109"/>
      <c r="E29" s="109"/>
      <c r="F29" s="109"/>
      <c r="G29" s="109"/>
      <c r="H29" s="109"/>
      <c r="I29" s="109"/>
      <c r="J29" s="109"/>
      <c r="K29" s="109">
        <v>0</v>
      </c>
      <c r="L29" s="109">
        <v>0</v>
      </c>
      <c r="M29" s="109">
        <v>0</v>
      </c>
      <c r="N29" s="109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1.0024271</v>
      </c>
      <c r="D31" s="111">
        <v>1.4573776700000001</v>
      </c>
      <c r="E31" s="111">
        <v>1.9826076700000002</v>
      </c>
      <c r="F31" s="111">
        <v>3.5249847700000001</v>
      </c>
      <c r="G31" s="111">
        <v>4.3549773700000003</v>
      </c>
      <c r="H31" s="111">
        <v>5.3598073700000004</v>
      </c>
      <c r="I31" s="111">
        <v>5.7705273699999999</v>
      </c>
      <c r="J31" s="111">
        <v>7.5659114699999996</v>
      </c>
      <c r="K31" s="104">
        <v>8.1466311699999991</v>
      </c>
      <c r="L31" s="104">
        <v>15.997508409999998</v>
      </c>
      <c r="M31" s="104">
        <v>16.805432889999999</v>
      </c>
      <c r="N31" s="111">
        <v>17.80257289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11">
        <v>196.05677743000001</v>
      </c>
      <c r="D33" s="111">
        <v>379.68879046000001</v>
      </c>
      <c r="E33" s="111">
        <v>629.77012063999996</v>
      </c>
      <c r="F33" s="111">
        <v>764.3219174599999</v>
      </c>
      <c r="G33" s="111">
        <v>934.37687518999985</v>
      </c>
      <c r="H33" s="111">
        <v>1203.0246637299999</v>
      </c>
      <c r="I33" s="111">
        <v>1325.70750967</v>
      </c>
      <c r="J33" s="111">
        <v>1588.92237656</v>
      </c>
      <c r="K33" s="104">
        <v>1777.5324815500001</v>
      </c>
      <c r="L33" s="104">
        <v>1883.3266344600002</v>
      </c>
      <c r="M33" s="104">
        <v>2152.4894290900002</v>
      </c>
      <c r="N33" s="111">
        <v>2273.2001960600001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380.49538167999998</v>
      </c>
      <c r="D35" s="32">
        <v>782.96980213999996</v>
      </c>
      <c r="E35" s="32">
        <v>1171.5271428033329</v>
      </c>
      <c r="F35" s="32">
        <v>1493.6460873533329</v>
      </c>
      <c r="G35" s="32">
        <v>1767.848497803333</v>
      </c>
      <c r="H35" s="32">
        <v>2365.8763703533332</v>
      </c>
      <c r="I35" s="32">
        <v>2675.3674627033333</v>
      </c>
      <c r="J35" s="32">
        <v>2995.4260148733333</v>
      </c>
      <c r="K35" s="32">
        <v>3355.0962110033329</v>
      </c>
      <c r="L35" s="32">
        <v>3681.331509060476</v>
      </c>
      <c r="M35" s="32">
        <v>4022.3727788904748</v>
      </c>
      <c r="N35" s="32">
        <v>4671.6902846804751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1">
        <v>0</v>
      </c>
      <c r="D37" s="31">
        <v>22</v>
      </c>
      <c r="E37" s="31">
        <v>22</v>
      </c>
      <c r="F37" s="31">
        <v>44</v>
      </c>
      <c r="G37" s="31">
        <v>64</v>
      </c>
      <c r="H37" s="31">
        <v>78</v>
      </c>
      <c r="I37" s="31">
        <v>92</v>
      </c>
      <c r="J37" s="31">
        <v>106</v>
      </c>
      <c r="K37" s="31">
        <v>120</v>
      </c>
      <c r="L37" s="31">
        <v>134</v>
      </c>
      <c r="M37" s="31">
        <v>148</v>
      </c>
      <c r="N37" s="31">
        <v>156.00027</v>
      </c>
    </row>
    <row r="38" spans="2:19">
      <c r="B38" s="18" t="s">
        <v>52</v>
      </c>
      <c r="C38" s="31">
        <v>380.49538167999998</v>
      </c>
      <c r="D38" s="31">
        <v>760.96980213999996</v>
      </c>
      <c r="E38" s="31">
        <v>1149.5271428033329</v>
      </c>
      <c r="F38" s="31">
        <v>1449.6460873533329</v>
      </c>
      <c r="G38" s="31">
        <v>1703.848497803333</v>
      </c>
      <c r="H38" s="31">
        <v>2287.8763703533332</v>
      </c>
      <c r="I38" s="31">
        <v>2583.3674627033333</v>
      </c>
      <c r="J38" s="31">
        <v>2889.4260148733333</v>
      </c>
      <c r="K38" s="31">
        <v>3235.0962110033329</v>
      </c>
      <c r="L38" s="31">
        <v>3547.331509060476</v>
      </c>
      <c r="M38" s="31">
        <v>3874.3727788904748</v>
      </c>
      <c r="N38" s="31">
        <v>4515.6900146804746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5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111">
        <v>4.6651063300000004</v>
      </c>
      <c r="D42" s="111">
        <v>67.001895000000005</v>
      </c>
      <c r="E42" s="111">
        <v>72.536407999999994</v>
      </c>
      <c r="F42" s="111">
        <v>72.536407999999994</v>
      </c>
      <c r="G42" s="111">
        <v>705.40699455000004</v>
      </c>
      <c r="H42" s="111">
        <v>961.33767623999995</v>
      </c>
      <c r="I42" s="111">
        <v>1093.69732832</v>
      </c>
      <c r="J42" s="111">
        <v>1256.05727125</v>
      </c>
      <c r="K42" s="104">
        <v>1407.1340412499999</v>
      </c>
      <c r="L42" s="104">
        <v>1570.0049139599998</v>
      </c>
      <c r="M42" s="104">
        <v>1732.3230532499999</v>
      </c>
      <c r="N42" s="32">
        <v>2050.6665898300002</v>
      </c>
      <c r="Q42" s="101"/>
      <c r="R42" s="101"/>
      <c r="S42" s="101"/>
    </row>
    <row r="43" spans="2:19" ht="13.8" thickBot="1">
      <c r="B43" s="49" t="s">
        <v>7</v>
      </c>
      <c r="C43" s="112">
        <v>6.2741447399999997</v>
      </c>
      <c r="D43" s="111">
        <v>289.13864799999999</v>
      </c>
      <c r="E43" s="111">
        <v>353.42144878000005</v>
      </c>
      <c r="F43" s="111">
        <v>435.37385783000002</v>
      </c>
      <c r="G43" s="111">
        <v>505.73941687999996</v>
      </c>
      <c r="H43" s="111">
        <v>667.31661982999992</v>
      </c>
      <c r="I43" s="111">
        <v>728.8198222100001</v>
      </c>
      <c r="J43" s="111">
        <v>760.89963183999998</v>
      </c>
      <c r="K43" s="104">
        <v>875.50996170999997</v>
      </c>
      <c r="L43" s="104">
        <v>944.36250699999994</v>
      </c>
      <c r="M43" s="104">
        <v>1151.3306354700001</v>
      </c>
      <c r="N43" s="100">
        <v>1700.7292553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98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2"/>
    </row>
    <row r="46" spans="2:19">
      <c r="B46" s="270" t="s">
        <v>103</v>
      </c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</row>
    <row r="47" spans="2:19">
      <c r="B47" s="7"/>
      <c r="C47" s="7"/>
      <c r="D47" s="7"/>
      <c r="E47" s="7"/>
      <c r="F47" s="7"/>
      <c r="G47" s="7"/>
      <c r="H47" s="7"/>
      <c r="I47" s="6"/>
      <c r="J47" s="7"/>
      <c r="K47" s="7"/>
      <c r="L47" s="7"/>
      <c r="M47" s="7"/>
      <c r="N47" s="6"/>
    </row>
    <row r="48" spans="2:19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6"/>
    </row>
    <row r="49" spans="2:14">
      <c r="B49" s="7"/>
      <c r="C49" s="7"/>
      <c r="D49" s="7"/>
      <c r="E49" s="7"/>
      <c r="F49" s="7"/>
      <c r="G49" s="7"/>
      <c r="H49" s="7"/>
      <c r="I49" s="6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6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6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6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6"/>
      <c r="G55" s="7"/>
      <c r="H55" s="7"/>
      <c r="I55" s="7"/>
      <c r="J55" s="7"/>
      <c r="K55" s="7"/>
      <c r="L55" s="7"/>
      <c r="M55" s="7"/>
      <c r="N55" s="6"/>
    </row>
    <row r="56" spans="2:14">
      <c r="B56" s="7"/>
      <c r="C56" s="7"/>
      <c r="D56" s="7"/>
      <c r="E56" s="7"/>
      <c r="F56" s="6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6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 ht="23.25" customHeight="1">
      <c r="B64" s="289"/>
      <c r="C64" s="289"/>
      <c r="D64" s="289"/>
      <c r="E64" s="289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  <row r="79" spans="2:1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6"/>
    </row>
    <row r="80" spans="2:1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6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6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6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6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6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6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6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6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6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6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6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6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6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6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6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6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6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6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6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6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6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6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6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6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6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6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6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6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</row>
  </sheetData>
  <mergeCells count="5">
    <mergeCell ref="B2:N2"/>
    <mergeCell ref="B3:N3"/>
    <mergeCell ref="B4:N4"/>
    <mergeCell ref="B46:N46"/>
    <mergeCell ref="B64:E64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A7B1-36DB-4AA0-8D49-9D5BF4E7398C}">
  <sheetPr codeName="Sheet15">
    <tabColor theme="4" tint="-0.249977111117893"/>
    <pageSetUpPr fitToPage="1"/>
  </sheetPr>
  <dimension ref="A1:HN63"/>
  <sheetViews>
    <sheetView showGridLines="0" zoomScaleNormal="100" workbookViewId="0">
      <selection activeCell="B3" sqref="B3:N3"/>
    </sheetView>
  </sheetViews>
  <sheetFormatPr baseColWidth="10" defaultColWidth="11.44140625" defaultRowHeight="13.2"/>
  <cols>
    <col min="1" max="1" width="6" style="5" customWidth="1"/>
    <col min="2" max="2" width="44.6640625" style="5" bestFit="1" customWidth="1"/>
    <col min="3" max="3" width="21.33203125" style="5" bestFit="1" customWidth="1"/>
    <col min="4" max="5" width="14.33203125" style="5" customWidth="1"/>
    <col min="6" max="6" width="13.6640625" style="5" customWidth="1"/>
    <col min="7" max="7" width="13.109375" style="5" customWidth="1"/>
    <col min="8" max="8" width="12.5546875" style="5" customWidth="1"/>
    <col min="9" max="9" width="14.44140625" style="5" customWidth="1"/>
    <col min="10" max="10" width="14.33203125" style="5" customWidth="1"/>
    <col min="11" max="11" width="14.5546875" style="5" customWidth="1"/>
    <col min="12" max="12" width="14.109375" style="5" customWidth="1"/>
    <col min="13" max="13" width="13.5546875" style="5" customWidth="1"/>
    <col min="14" max="14" width="14.44140625" style="25" customWidth="1"/>
    <col min="15" max="15" width="16.44140625" style="5" customWidth="1"/>
    <col min="16" max="16" width="12" style="5" customWidth="1"/>
    <col min="17" max="20" width="11.44140625" style="5" customWidth="1"/>
    <col min="21" max="16384" width="11.44140625" style="5"/>
  </cols>
  <sheetData>
    <row r="1" spans="1:221" ht="15.6" thickBot="1">
      <c r="B1" s="1"/>
    </row>
    <row r="2" spans="1:221" ht="17.25" customHeight="1">
      <c r="B2" s="274" t="s">
        <v>31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83"/>
      <c r="P2" s="273"/>
      <c r="Q2" s="273"/>
      <c r="R2" s="273"/>
      <c r="S2" s="273"/>
      <c r="T2" s="273"/>
    </row>
    <row r="3" spans="1:221" ht="15" customHeight="1">
      <c r="B3" s="276">
        <v>2015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  <c r="P3" s="273"/>
      <c r="Q3" s="273"/>
      <c r="R3" s="273"/>
      <c r="S3" s="273"/>
      <c r="T3" s="273"/>
    </row>
    <row r="4" spans="1:221" ht="18" customHeight="1" thickBot="1">
      <c r="B4" s="277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85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5815.7287786550005</v>
      </c>
      <c r="D7" s="30">
        <v>11482.325325795</v>
      </c>
      <c r="E7" s="30">
        <v>17664.152307985001</v>
      </c>
      <c r="F7" s="30">
        <v>27307.293309584998</v>
      </c>
      <c r="G7" s="30">
        <v>33508.901421344992</v>
      </c>
      <c r="H7" s="30">
        <v>42530.447217075009</v>
      </c>
      <c r="I7" s="30">
        <v>49363.956814034995</v>
      </c>
      <c r="J7" s="30">
        <v>55754.048627285003</v>
      </c>
      <c r="K7" s="30">
        <v>64674.332722845</v>
      </c>
      <c r="L7" s="30">
        <v>70963.398210325016</v>
      </c>
      <c r="M7" s="30">
        <v>78053.299340694983</v>
      </c>
      <c r="N7" s="30">
        <v>88225.793038605028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5" t="s">
        <v>56</v>
      </c>
      <c r="C8" s="31">
        <v>5761.4343072649999</v>
      </c>
      <c r="D8" s="31">
        <v>11199.613147755001</v>
      </c>
      <c r="E8" s="31">
        <v>17259.349736175001</v>
      </c>
      <c r="F8" s="31">
        <v>26671.846187564999</v>
      </c>
      <c r="G8" s="31">
        <v>32268.276260854997</v>
      </c>
      <c r="H8" s="31">
        <v>40747.746473685009</v>
      </c>
      <c r="I8" s="31">
        <v>47171.835849414994</v>
      </c>
      <c r="J8" s="31">
        <v>53310.542752315007</v>
      </c>
      <c r="K8" s="31">
        <v>62298.805444024998</v>
      </c>
      <c r="L8" s="31">
        <v>68335.479671755005</v>
      </c>
      <c r="M8" s="31">
        <v>74684.233247214986</v>
      </c>
      <c r="N8" s="31">
        <v>84119.075279105018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5" t="s">
        <v>57</v>
      </c>
      <c r="C9" s="31">
        <v>45.182302320000005</v>
      </c>
      <c r="D9" s="31">
        <v>173.11300039</v>
      </c>
      <c r="E9" s="31">
        <v>267.83717134</v>
      </c>
      <c r="F9" s="31">
        <v>414.97583923999997</v>
      </c>
      <c r="G9" s="31">
        <v>588.00454487000002</v>
      </c>
      <c r="H9" s="31">
        <v>884.0511793899999</v>
      </c>
      <c r="I9" s="31">
        <v>1096.6601769900001</v>
      </c>
      <c r="J9" s="31">
        <v>1318.2155335599998</v>
      </c>
      <c r="K9" s="31">
        <v>1164.0672788199997</v>
      </c>
      <c r="L9" s="31">
        <v>1297.4415924499999</v>
      </c>
      <c r="M9" s="31">
        <v>1562.0978305599999</v>
      </c>
      <c r="N9" s="31">
        <v>2030.74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45" t="s">
        <v>58</v>
      </c>
      <c r="C10" s="31">
        <v>9.1121690700000002</v>
      </c>
      <c r="D10" s="31">
        <v>109.59917765</v>
      </c>
      <c r="E10" s="31">
        <v>136.96540047000002</v>
      </c>
      <c r="F10" s="31">
        <v>220.47128278</v>
      </c>
      <c r="G10" s="31">
        <v>652.62061561999997</v>
      </c>
      <c r="H10" s="31">
        <v>898.64956400000005</v>
      </c>
      <c r="I10" s="31">
        <v>1095.4607876299999</v>
      </c>
      <c r="J10" s="31">
        <v>1125.2903414100001</v>
      </c>
      <c r="K10" s="31">
        <v>1211.46</v>
      </c>
      <c r="L10" s="31">
        <v>1330.4769461199999</v>
      </c>
      <c r="M10" s="31">
        <v>1806.9682629199999</v>
      </c>
      <c r="N10" s="31">
        <v>2075.9777595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5" t="s">
        <v>59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32" t="s">
        <v>32</v>
      </c>
      <c r="C13" s="32">
        <v>5161.4234592100001</v>
      </c>
      <c r="D13" s="32">
        <v>10924.220884409126</v>
      </c>
      <c r="E13" s="32">
        <v>16057.110983190087</v>
      </c>
      <c r="F13" s="32">
        <v>21060.186790752028</v>
      </c>
      <c r="G13" s="32">
        <v>26612.333512733756</v>
      </c>
      <c r="H13" s="32">
        <v>35672.815544601654</v>
      </c>
      <c r="I13" s="32">
        <v>41442.452167215619</v>
      </c>
      <c r="J13" s="32">
        <v>48345.551341363011</v>
      </c>
      <c r="K13" s="32">
        <v>54967.13366590286</v>
      </c>
      <c r="L13" s="32">
        <v>60179.630814200478</v>
      </c>
      <c r="M13" s="32">
        <v>66861.766814059491</v>
      </c>
      <c r="N13" s="32">
        <v>81013.3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60</v>
      </c>
      <c r="C14" s="32">
        <v>3452.18889287</v>
      </c>
      <c r="D14" s="32">
        <v>7113.1556318701259</v>
      </c>
      <c r="E14" s="32">
        <v>10401.845426195036</v>
      </c>
      <c r="F14" s="32">
        <v>13685.506590837889</v>
      </c>
      <c r="G14" s="32">
        <v>16877.543961409738</v>
      </c>
      <c r="H14" s="32">
        <v>22664.133142448998</v>
      </c>
      <c r="I14" s="32">
        <v>26553.687977845613</v>
      </c>
      <c r="J14" s="32">
        <v>30131.12663927301</v>
      </c>
      <c r="K14" s="32">
        <v>33890.249181942869</v>
      </c>
      <c r="L14" s="32">
        <v>37459.507892281348</v>
      </c>
      <c r="M14" s="32">
        <v>41885.639917989487</v>
      </c>
      <c r="N14" s="32">
        <v>52205.3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7" t="s">
        <v>64</v>
      </c>
      <c r="C15" s="31">
        <v>2465.7157668826458</v>
      </c>
      <c r="D15" s="31">
        <v>4960.858285537357</v>
      </c>
      <c r="E15" s="31">
        <v>7319.1240891100615</v>
      </c>
      <c r="F15" s="31">
        <v>9712.6215803170926</v>
      </c>
      <c r="G15" s="31">
        <v>12164.790532192776</v>
      </c>
      <c r="H15" s="31">
        <v>16521.336740906005</v>
      </c>
      <c r="I15" s="31">
        <v>18987.216006135652</v>
      </c>
      <c r="J15" s="31">
        <v>21427.934100774732</v>
      </c>
      <c r="K15" s="31">
        <v>23880.887830449603</v>
      </c>
      <c r="L15" s="31">
        <v>26288.089393472241</v>
      </c>
      <c r="M15" s="31">
        <v>3376.7089000000001</v>
      </c>
      <c r="N15" s="31">
        <v>34253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47" t="s">
        <v>65</v>
      </c>
      <c r="C16" s="31">
        <v>67.167900000000003</v>
      </c>
      <c r="D16" s="31">
        <v>377.4033</v>
      </c>
      <c r="E16" s="31">
        <v>757.50678814000003</v>
      </c>
      <c r="F16" s="31">
        <v>1082.26399315</v>
      </c>
      <c r="G16" s="31">
        <v>1364.7519</v>
      </c>
      <c r="H16" s="31">
        <v>1868.9071670000001</v>
      </c>
      <c r="I16" s="31">
        <v>2173.1212</v>
      </c>
      <c r="J16" s="31">
        <v>2461.34</v>
      </c>
      <c r="K16" s="31">
        <v>2741.5929000000001</v>
      </c>
      <c r="L16" s="31">
        <v>3067.2411999999999</v>
      </c>
      <c r="M16" s="31">
        <v>29463.385273610609</v>
      </c>
      <c r="N16" s="31">
        <v>4187.8999999999996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7" t="s">
        <v>66</v>
      </c>
      <c r="C17" s="31">
        <v>919.30522598735456</v>
      </c>
      <c r="D17" s="31">
        <v>1774.8940463327694</v>
      </c>
      <c r="E17" s="31">
        <v>2325.2145489449736</v>
      </c>
      <c r="F17" s="31">
        <v>2890.6210173707977</v>
      </c>
      <c r="G17" s="31">
        <v>3348.0015292169624</v>
      </c>
      <c r="H17" s="31">
        <v>4273.889234542994</v>
      </c>
      <c r="I17" s="31">
        <v>5393.3507717099583</v>
      </c>
      <c r="J17" s="31">
        <v>6241.8525384982777</v>
      </c>
      <c r="K17" s="31">
        <v>7267.7684514932698</v>
      </c>
      <c r="L17" s="31">
        <v>8104.1772988091043</v>
      </c>
      <c r="M17" s="31">
        <v>9045.5457443788746</v>
      </c>
      <c r="N17" s="31">
        <v>13764.4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61</v>
      </c>
      <c r="C18" s="32">
        <v>63.59360023</v>
      </c>
      <c r="D18" s="32">
        <v>129.02952828900001</v>
      </c>
      <c r="E18" s="32">
        <v>215.3718014511752</v>
      </c>
      <c r="F18" s="32">
        <v>282.3975733748037</v>
      </c>
      <c r="G18" s="32">
        <v>348.2193735390407</v>
      </c>
      <c r="H18" s="32">
        <v>433.67460447941397</v>
      </c>
      <c r="I18" s="32">
        <v>493.71308314999999</v>
      </c>
      <c r="J18" s="32">
        <v>586.24776284000006</v>
      </c>
      <c r="K18" s="32">
        <v>663.66601668999999</v>
      </c>
      <c r="L18" s="32">
        <v>735.82909138069908</v>
      </c>
      <c r="M18" s="32">
        <v>807.29992742000002</v>
      </c>
      <c r="N18" s="32">
        <v>903</v>
      </c>
      <c r="O18" s="5"/>
      <c r="P18" s="5"/>
      <c r="Q18" s="56"/>
      <c r="R18" s="5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67</v>
      </c>
      <c r="C19" s="31">
        <v>53.412364050000001</v>
      </c>
      <c r="D19" s="31">
        <v>99.191452599000002</v>
      </c>
      <c r="E19" s="31">
        <v>161.31231495899999</v>
      </c>
      <c r="F19" s="31">
        <v>215.586842816</v>
      </c>
      <c r="G19" s="31">
        <v>267.52600800099998</v>
      </c>
      <c r="H19" s="31">
        <v>324.74264577399998</v>
      </c>
      <c r="I19" s="31">
        <v>379.81732061999998</v>
      </c>
      <c r="J19" s="31">
        <v>435.37720911000002</v>
      </c>
      <c r="K19" s="31">
        <v>492.22459184000002</v>
      </c>
      <c r="L19" s="31">
        <v>549.10502533600004</v>
      </c>
      <c r="M19" s="31">
        <v>606.48866339000006</v>
      </c>
      <c r="N19" s="31">
        <v>663.8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68</v>
      </c>
      <c r="C20" s="31">
        <v>10.181236180000001</v>
      </c>
      <c r="D20" s="31">
        <v>29.83807569</v>
      </c>
      <c r="E20" s="31">
        <v>54.059486492175203</v>
      </c>
      <c r="F20" s="31">
        <v>66.810730558803698</v>
      </c>
      <c r="G20" s="31">
        <v>80.693365538040695</v>
      </c>
      <c r="H20" s="31">
        <v>108.931958705414</v>
      </c>
      <c r="I20" s="31">
        <v>113.89576253</v>
      </c>
      <c r="J20" s="31">
        <v>150.87055373000001</v>
      </c>
      <c r="K20" s="31">
        <v>171.44142485</v>
      </c>
      <c r="L20" s="31">
        <v>186.72406604469899</v>
      </c>
      <c r="M20" s="31">
        <v>200.81126402999999</v>
      </c>
      <c r="N20" s="31">
        <v>239.2</v>
      </c>
      <c r="O20" s="5"/>
      <c r="P20" s="6"/>
      <c r="Q20" s="6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</row>
    <row r="21" spans="1:222" s="29" customFormat="1">
      <c r="A21" s="5"/>
      <c r="B21" s="46" t="s">
        <v>62</v>
      </c>
      <c r="C21" s="32">
        <v>753.49789584999996</v>
      </c>
      <c r="D21" s="32">
        <v>1675.5712873499999</v>
      </c>
      <c r="E21" s="32">
        <v>2714.1847126038751</v>
      </c>
      <c r="F21" s="32">
        <v>3328.7768544693363</v>
      </c>
      <c r="G21" s="32">
        <v>3937.09972345498</v>
      </c>
      <c r="H21" s="32">
        <v>5368.0221189132408</v>
      </c>
      <c r="I21" s="32">
        <v>6206.6695431200005</v>
      </c>
      <c r="J21" s="32">
        <v>6985.82762241</v>
      </c>
      <c r="K21" s="32">
        <v>8523.1515106999996</v>
      </c>
      <c r="L21" s="32">
        <v>9029.4052128184303</v>
      </c>
      <c r="M21" s="32">
        <v>9671.8022477399991</v>
      </c>
      <c r="N21" s="32">
        <v>11219.6</v>
      </c>
      <c r="O21" s="5"/>
      <c r="P21" s="6"/>
      <c r="Q21" s="6"/>
      <c r="R21" s="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</row>
    <row r="22" spans="1:222" s="29" customFormat="1">
      <c r="A22" s="5"/>
      <c r="B22" s="47" t="s">
        <v>67</v>
      </c>
      <c r="C22" s="31">
        <v>649.26647463999996</v>
      </c>
      <c r="D22" s="31">
        <v>1474.7856483999999</v>
      </c>
      <c r="E22" s="31">
        <v>1943.8002486400001</v>
      </c>
      <c r="F22" s="31">
        <v>2455.7317057400001</v>
      </c>
      <c r="G22" s="31">
        <v>2763.0303123899998</v>
      </c>
      <c r="H22" s="31">
        <v>3459.9451571200002</v>
      </c>
      <c r="I22" s="31">
        <v>4191.6063605700001</v>
      </c>
      <c r="J22" s="31">
        <v>4853.4191758400002</v>
      </c>
      <c r="K22" s="31">
        <v>5830.8907908399997</v>
      </c>
      <c r="L22" s="31">
        <v>6210.3768651099999</v>
      </c>
      <c r="M22" s="31">
        <v>6521.9415690799997</v>
      </c>
      <c r="N22" s="31">
        <v>7299.2</v>
      </c>
      <c r="O22" s="5"/>
      <c r="P22" s="6"/>
      <c r="Q22" s="6"/>
      <c r="R22" s="6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</row>
    <row r="23" spans="1:222" s="29" customFormat="1">
      <c r="A23" s="5"/>
      <c r="B23" s="47" t="s">
        <v>68</v>
      </c>
      <c r="C23" s="31">
        <v>104.23142120999999</v>
      </c>
      <c r="D23" s="31">
        <v>200.78563894999999</v>
      </c>
      <c r="E23" s="31">
        <v>770.38446396387508</v>
      </c>
      <c r="F23" s="31">
        <v>873.04514872933601</v>
      </c>
      <c r="G23" s="31">
        <v>1174.0694110649802</v>
      </c>
      <c r="H23" s="31">
        <v>1908.0769617932401</v>
      </c>
      <c r="I23" s="31">
        <v>2015.06318255</v>
      </c>
      <c r="J23" s="31">
        <v>2132.4084465699998</v>
      </c>
      <c r="K23" s="31">
        <v>2692.2607198599999</v>
      </c>
      <c r="L23" s="31">
        <v>2819.0283477084299</v>
      </c>
      <c r="M23" s="31">
        <v>3149.8606786599998</v>
      </c>
      <c r="N23" s="31">
        <v>3920.4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6" t="s">
        <v>93</v>
      </c>
      <c r="C24" s="104">
        <v>892.14307026000006</v>
      </c>
      <c r="D24" s="104">
        <v>2006.4644369000002</v>
      </c>
      <c r="E24" s="104">
        <v>2725.7090429400005</v>
      </c>
      <c r="F24" s="104">
        <v>3763.5057720699997</v>
      </c>
      <c r="G24" s="104">
        <v>5449.4704543300013</v>
      </c>
      <c r="H24" s="104">
        <v>7206.9856787599983</v>
      </c>
      <c r="I24" s="104">
        <v>8188.3815631000007</v>
      </c>
      <c r="J24" s="104">
        <v>10642.34931684</v>
      </c>
      <c r="K24" s="104">
        <v>11890.066956569997</v>
      </c>
      <c r="L24" s="104">
        <v>12954.888617719998</v>
      </c>
      <c r="M24" s="104">
        <v>14497.024720909998</v>
      </c>
      <c r="N24" s="104">
        <v>16685.400000000001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</row>
    <row r="25" spans="1:222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</row>
    <row r="26" spans="1:222" s="29" customFormat="1">
      <c r="A26" s="5"/>
      <c r="B26" s="32" t="s">
        <v>9</v>
      </c>
      <c r="C26" s="32">
        <v>600.01084805499977</v>
      </c>
      <c r="D26" s="32">
        <v>275.39226334587511</v>
      </c>
      <c r="E26" s="32">
        <v>1202.2387529849148</v>
      </c>
      <c r="F26" s="32">
        <v>5611.659396812971</v>
      </c>
      <c r="G26" s="32">
        <v>5655.9427481212406</v>
      </c>
      <c r="H26" s="32">
        <v>5074.9309290833553</v>
      </c>
      <c r="I26" s="32">
        <v>5729.3836821993755</v>
      </c>
      <c r="J26" s="32">
        <v>4964.9914109519959</v>
      </c>
      <c r="K26" s="32">
        <v>7331.6717781221378</v>
      </c>
      <c r="L26" s="32">
        <v>8155.8488575545271</v>
      </c>
      <c r="M26" s="32">
        <v>7822.4664331554959</v>
      </c>
      <c r="N26" s="32">
        <v>3105.7752791050152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32" t="s">
        <v>71</v>
      </c>
      <c r="C28" s="32">
        <v>1251.5928735</v>
      </c>
      <c r="D28" s="32">
        <v>2269.33773449</v>
      </c>
      <c r="E28" s="32">
        <v>4038.8197972281537</v>
      </c>
      <c r="F28" s="32">
        <v>5507.3555579100002</v>
      </c>
      <c r="G28" s="32">
        <v>5898.183229720471</v>
      </c>
      <c r="H28" s="32">
        <v>7564.3590301199984</v>
      </c>
      <c r="I28" s="32">
        <v>9305.7149805100016</v>
      </c>
      <c r="J28" s="32">
        <v>11000.929776190003</v>
      </c>
      <c r="K28" s="32">
        <v>12269.041846100001</v>
      </c>
      <c r="L28" s="32">
        <v>13828.536196009998</v>
      </c>
      <c r="M28" s="32">
        <v>16020.892231169993</v>
      </c>
      <c r="N28" s="32">
        <v>20954.2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45" t="s">
        <v>69</v>
      </c>
      <c r="C29" s="31">
        <v>459.33281780999999</v>
      </c>
      <c r="D29" s="31">
        <v>605.88468570999999</v>
      </c>
      <c r="E29" s="31">
        <v>1335.2248157399999</v>
      </c>
      <c r="F29" s="31">
        <v>1889.5003750500002</v>
      </c>
      <c r="G29" s="31">
        <v>2119.8591240300002</v>
      </c>
      <c r="H29" s="31">
        <v>2824.4274406299996</v>
      </c>
      <c r="I29" s="31">
        <v>3596.7152505900008</v>
      </c>
      <c r="J29" s="31">
        <v>4374.1765556300006</v>
      </c>
      <c r="K29" s="31">
        <v>4629.0994444100006</v>
      </c>
      <c r="L29" s="31">
        <v>5202.0624560799988</v>
      </c>
      <c r="M29" s="31">
        <v>6426.7891577899982</v>
      </c>
      <c r="N29" s="31">
        <v>8729.2000000000007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45" t="s">
        <v>70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45" t="s">
        <v>92</v>
      </c>
      <c r="C31" s="31">
        <v>792.26005568999994</v>
      </c>
      <c r="D31" s="31">
        <v>1663.45304878</v>
      </c>
      <c r="E31" s="31">
        <v>2703.5949814881537</v>
      </c>
      <c r="F31" s="31">
        <v>3617.8551828600002</v>
      </c>
      <c r="G31" s="31">
        <v>3778.3241056904703</v>
      </c>
      <c r="H31" s="31">
        <v>4739.9315894899992</v>
      </c>
      <c r="I31" s="31">
        <v>5708.9997299200004</v>
      </c>
      <c r="J31" s="31">
        <v>6626.7532205600028</v>
      </c>
      <c r="K31" s="31">
        <v>7639.9424016899993</v>
      </c>
      <c r="L31" s="31">
        <v>8626.4737399299993</v>
      </c>
      <c r="M31" s="31">
        <v>9594.1030733799962</v>
      </c>
      <c r="N31" s="31">
        <v>12225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>
      <c r="A32" s="5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5"/>
      <c r="P32" s="51"/>
      <c r="Q32" s="51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>
      <c r="A33" s="5"/>
      <c r="B33" s="32" t="s">
        <v>10</v>
      </c>
      <c r="C33" s="32">
        <v>6413.0163327099999</v>
      </c>
      <c r="D33" s="32">
        <v>13193.558618899126</v>
      </c>
      <c r="E33" s="32">
        <v>20095.930780418239</v>
      </c>
      <c r="F33" s="32">
        <v>26567.542348662028</v>
      </c>
      <c r="G33" s="32">
        <v>32510.516742454227</v>
      </c>
      <c r="H33" s="32">
        <v>43237.174574721648</v>
      </c>
      <c r="I33" s="32">
        <v>50748.167147725617</v>
      </c>
      <c r="J33" s="32">
        <v>59346.481117553012</v>
      </c>
      <c r="K33" s="32">
        <v>67236.175512002868</v>
      </c>
      <c r="L33" s="32">
        <v>74008.167010210484</v>
      </c>
      <c r="M33" s="32">
        <v>82882.659045229491</v>
      </c>
      <c r="N33" s="32">
        <v>101967.5</v>
      </c>
      <c r="O33" s="5"/>
      <c r="P33" s="3"/>
      <c r="Q33" s="3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>
      <c r="A34" s="5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 ht="18.75" customHeight="1">
      <c r="A35" s="5"/>
      <c r="B35" s="33" t="s">
        <v>11</v>
      </c>
      <c r="C35" s="33">
        <v>-597.28755405499942</v>
      </c>
      <c r="D35" s="33">
        <v>-1711.2332931041256</v>
      </c>
      <c r="E35" s="33">
        <v>-2431.7784724332378</v>
      </c>
      <c r="F35" s="33">
        <v>739.75096092297099</v>
      </c>
      <c r="G35" s="33">
        <v>998.38467889076492</v>
      </c>
      <c r="H35" s="33">
        <v>-706.72735764663958</v>
      </c>
      <c r="I35" s="33">
        <v>-1384.2103336906221</v>
      </c>
      <c r="J35" s="33">
        <v>-3592.4324902680091</v>
      </c>
      <c r="K35" s="33">
        <v>-2561.8427891578685</v>
      </c>
      <c r="L35" s="33">
        <v>-3044.7687998854672</v>
      </c>
      <c r="M35" s="33">
        <v>-4829.3597045345086</v>
      </c>
      <c r="N35" s="33">
        <v>-13741.706961394972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32" t="s">
        <v>12</v>
      </c>
      <c r="C36" s="32">
        <v>597.29999999999984</v>
      </c>
      <c r="D36" s="32">
        <v>1711.2000000000003</v>
      </c>
      <c r="E36" s="32">
        <v>2431.7999999999997</v>
      </c>
      <c r="F36" s="32">
        <v>-739.8</v>
      </c>
      <c r="G36" s="32">
        <v>-998.40000000000146</v>
      </c>
      <c r="H36" s="32">
        <v>706.70000000000118</v>
      </c>
      <c r="I36" s="32">
        <v>1714.3999999999999</v>
      </c>
      <c r="J36" s="32">
        <v>3573.3999999999992</v>
      </c>
      <c r="K36" s="32">
        <v>2561.7999999999975</v>
      </c>
      <c r="L36" s="32">
        <v>3044.7999999999993</v>
      </c>
      <c r="M36" s="32">
        <v>4829.0999999999967</v>
      </c>
      <c r="N36" s="32">
        <v>13741.700000000003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>
      <c r="A37" s="5"/>
      <c r="B37" s="31" t="s">
        <v>16</v>
      </c>
      <c r="C37" s="63">
        <v>-100.70000000000002</v>
      </c>
      <c r="D37" s="63">
        <v>66.999999999999972</v>
      </c>
      <c r="E37" s="63">
        <v>402.29999999999995</v>
      </c>
      <c r="F37" s="63">
        <v>460.79999999999995</v>
      </c>
      <c r="G37" s="63">
        <v>2513.7999999999997</v>
      </c>
      <c r="H37" s="63">
        <v>2829.8000000000006</v>
      </c>
      <c r="I37" s="63">
        <v>3042.3000000000006</v>
      </c>
      <c r="J37" s="63">
        <v>3056.5</v>
      </c>
      <c r="K37" s="63">
        <v>3061.8999999999996</v>
      </c>
      <c r="L37" s="63">
        <v>3204.7</v>
      </c>
      <c r="M37" s="63">
        <v>3918.2</v>
      </c>
      <c r="N37" s="63">
        <v>8581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1" t="s">
        <v>75</v>
      </c>
      <c r="C38" s="34">
        <v>59.3</v>
      </c>
      <c r="D38" s="34">
        <v>360</v>
      </c>
      <c r="E38" s="34">
        <v>927.8</v>
      </c>
      <c r="F38" s="34">
        <v>1116.7</v>
      </c>
      <c r="G38" s="34">
        <v>3502.7</v>
      </c>
      <c r="H38" s="34">
        <v>4085.8</v>
      </c>
      <c r="I38" s="34">
        <v>4500.1000000000004</v>
      </c>
      <c r="J38" s="34">
        <v>4663.5</v>
      </c>
      <c r="K38" s="34">
        <v>5017.3999999999996</v>
      </c>
      <c r="L38" s="34">
        <v>5341.7</v>
      </c>
      <c r="M38" s="34">
        <v>6377.3</v>
      </c>
      <c r="N38" s="34">
        <v>11352.6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1" t="s">
        <v>96</v>
      </c>
      <c r="C39" s="34">
        <v>-191.1</v>
      </c>
      <c r="D39" s="34">
        <v>-332.6</v>
      </c>
      <c r="E39" s="34">
        <v>-484.7</v>
      </c>
      <c r="F39" s="34">
        <v>-616.70000000000005</v>
      </c>
      <c r="G39" s="34">
        <v>-972</v>
      </c>
      <c r="H39" s="34">
        <v>-1239.2</v>
      </c>
      <c r="I39" s="34">
        <v>-1441.1</v>
      </c>
      <c r="J39" s="34">
        <v>-1630.1</v>
      </c>
      <c r="K39" s="34">
        <v>-1890.1</v>
      </c>
      <c r="L39" s="34">
        <v>-2068.6999999999998</v>
      </c>
      <c r="M39" s="34">
        <v>-2430.6</v>
      </c>
      <c r="N39" s="34">
        <v>-2806.8</v>
      </c>
      <c r="O39" s="5"/>
      <c r="P39" s="5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>
      <c r="A40" s="5"/>
      <c r="B40" s="31" t="s">
        <v>97</v>
      </c>
      <c r="C40" s="34">
        <v>31.1</v>
      </c>
      <c r="D40" s="34">
        <v>39.6</v>
      </c>
      <c r="E40" s="34">
        <v>47.8</v>
      </c>
      <c r="F40" s="34">
        <v>49.4</v>
      </c>
      <c r="G40" s="34">
        <v>71.7</v>
      </c>
      <c r="H40" s="34">
        <v>71.8</v>
      </c>
      <c r="I40" s="34">
        <v>71.900000000000006</v>
      </c>
      <c r="J40" s="34">
        <v>111.7</v>
      </c>
      <c r="K40" s="34">
        <v>114.9</v>
      </c>
      <c r="L40" s="34">
        <v>112</v>
      </c>
      <c r="M40" s="34">
        <v>151.80000000000001</v>
      </c>
      <c r="N40" s="34">
        <v>215.5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>
      <c r="A41" s="5"/>
      <c r="B41" s="31" t="s">
        <v>98</v>
      </c>
      <c r="C41" s="34">
        <v>0</v>
      </c>
      <c r="D41" s="34">
        <v>0</v>
      </c>
      <c r="E41" s="34">
        <v>-88.6</v>
      </c>
      <c r="F41" s="34">
        <v>-88.6</v>
      </c>
      <c r="G41" s="34">
        <v>-88.6</v>
      </c>
      <c r="H41" s="34">
        <v>-88.6</v>
      </c>
      <c r="I41" s="34">
        <v>-88.6</v>
      </c>
      <c r="J41" s="34">
        <v>-88.6</v>
      </c>
      <c r="K41" s="34">
        <v>-180.3</v>
      </c>
      <c r="L41" s="34">
        <v>-180.3</v>
      </c>
      <c r="M41" s="34">
        <v>-180.3</v>
      </c>
      <c r="N41" s="34">
        <v>-180.3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>
      <c r="A42" s="5"/>
      <c r="B42" s="31" t="s">
        <v>13</v>
      </c>
      <c r="C42" s="32">
        <v>697.99999999999989</v>
      </c>
      <c r="D42" s="32">
        <v>1644.2000000000003</v>
      </c>
      <c r="E42" s="32">
        <v>2029.4999999999998</v>
      </c>
      <c r="F42" s="32">
        <v>-1200.5999999999999</v>
      </c>
      <c r="G42" s="32">
        <v>-3512.2000000000012</v>
      </c>
      <c r="H42" s="32">
        <v>-2123.0999999999995</v>
      </c>
      <c r="I42" s="32">
        <v>-1327.9000000000008</v>
      </c>
      <c r="J42" s="32">
        <v>516.89999999999918</v>
      </c>
      <c r="K42" s="32">
        <v>-500.10000000000218</v>
      </c>
      <c r="L42" s="32">
        <v>-159.90000000000066</v>
      </c>
      <c r="M42" s="32">
        <v>910.89999999999702</v>
      </c>
      <c r="N42" s="32">
        <v>5160.7000000000025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>
      <c r="A43" s="5"/>
      <c r="B43" s="31" t="s">
        <v>14</v>
      </c>
      <c r="C43" s="34">
        <v>646.79999999999995</v>
      </c>
      <c r="D43" s="34">
        <v>646.79999999999995</v>
      </c>
      <c r="E43" s="34">
        <v>2100.9</v>
      </c>
      <c r="F43" s="34">
        <v>3128.6</v>
      </c>
      <c r="G43" s="34">
        <v>7748.5999999999995</v>
      </c>
      <c r="H43" s="34">
        <v>8043.4000000000005</v>
      </c>
      <c r="I43" s="34">
        <v>10425.1</v>
      </c>
      <c r="J43" s="34">
        <v>16754.399999999998</v>
      </c>
      <c r="K43" s="34">
        <v>20294.599999999999</v>
      </c>
      <c r="L43" s="34">
        <v>24396.3</v>
      </c>
      <c r="M43" s="34">
        <v>25311.3</v>
      </c>
      <c r="N43" s="34">
        <v>29678.2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>
      <c r="A44" s="5"/>
      <c r="B44" s="31" t="s">
        <v>96</v>
      </c>
      <c r="C44" s="34">
        <v>-505.2</v>
      </c>
      <c r="D44" s="34">
        <v>-505.5</v>
      </c>
      <c r="E44" s="34">
        <v>-1531</v>
      </c>
      <c r="F44" s="34">
        <v>-2097.6</v>
      </c>
      <c r="G44" s="34">
        <v>-6465.4000000000005</v>
      </c>
      <c r="H44" s="34">
        <v>-6474.6</v>
      </c>
      <c r="I44" s="34">
        <v>-8559.8000000000011</v>
      </c>
      <c r="J44" s="34">
        <v>-14150.599999999999</v>
      </c>
      <c r="K44" s="34">
        <v>-17229.7</v>
      </c>
      <c r="L44" s="34">
        <v>-20771</v>
      </c>
      <c r="M44" s="34">
        <v>-21734.100000000002</v>
      </c>
      <c r="N44" s="34">
        <v>-24813.1</v>
      </c>
      <c r="O44" s="5"/>
      <c r="P44" s="5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>
      <c r="A45" s="5"/>
      <c r="B45" s="31" t="s">
        <v>99</v>
      </c>
      <c r="C45" s="34">
        <v>77.400000000000006</v>
      </c>
      <c r="D45" s="34">
        <v>249.4</v>
      </c>
      <c r="E45" s="34">
        <v>319.5</v>
      </c>
      <c r="F45" s="34">
        <v>300.5</v>
      </c>
      <c r="G45" s="34">
        <v>64.599999999999994</v>
      </c>
      <c r="H45" s="34">
        <v>402.5</v>
      </c>
      <c r="I45" s="34">
        <v>724.8</v>
      </c>
      <c r="J45" s="34">
        <v>1048.2</v>
      </c>
      <c r="K45" s="34">
        <v>969.2</v>
      </c>
      <c r="L45" s="34">
        <v>986.1</v>
      </c>
      <c r="M45" s="34">
        <v>1361.5</v>
      </c>
      <c r="N45" s="34">
        <v>2621.8</v>
      </c>
      <c r="O45" s="5"/>
      <c r="P45" s="5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>
      <c r="A46" s="5"/>
      <c r="B46" s="31" t="s">
        <v>101</v>
      </c>
      <c r="C46" s="34">
        <v>-219.6</v>
      </c>
      <c r="D46" s="34">
        <v>-603.29999999999995</v>
      </c>
      <c r="E46" s="34">
        <v>-1694.7</v>
      </c>
      <c r="F46" s="34">
        <v>-1473.6</v>
      </c>
      <c r="G46" s="34">
        <v>-1372.3</v>
      </c>
      <c r="H46" s="34">
        <v>-1405.6999999999998</v>
      </c>
      <c r="I46" s="34">
        <v>-1882.6</v>
      </c>
      <c r="J46" s="34">
        <v>-2121.3000000000002</v>
      </c>
      <c r="K46" s="34">
        <v>-2900.7</v>
      </c>
      <c r="L46" s="34">
        <v>-3282.9</v>
      </c>
      <c r="M46" s="34">
        <v>-3014.8</v>
      </c>
      <c r="N46" s="34">
        <v>-854.40000000000009</v>
      </c>
      <c r="O46" s="5"/>
      <c r="P46" s="5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s="29" customFormat="1" ht="13.8" thickBot="1">
      <c r="A47" s="5"/>
      <c r="B47" s="31" t="s">
        <v>102</v>
      </c>
      <c r="C47" s="34">
        <v>698.59999999999991</v>
      </c>
      <c r="D47" s="34">
        <v>1856.8000000000002</v>
      </c>
      <c r="E47" s="34">
        <v>2834.7999999999997</v>
      </c>
      <c r="F47" s="34">
        <v>-1058.5</v>
      </c>
      <c r="G47" s="34">
        <v>-3487.7</v>
      </c>
      <c r="H47" s="34">
        <v>-2688.7</v>
      </c>
      <c r="I47" s="34">
        <v>-2035.3999999999999</v>
      </c>
      <c r="J47" s="34">
        <v>-1013.8</v>
      </c>
      <c r="K47" s="34">
        <v>-1633.5000000000002</v>
      </c>
      <c r="L47" s="34">
        <v>-1488.3999999999999</v>
      </c>
      <c r="M47" s="34">
        <v>-1012.9999999999999</v>
      </c>
      <c r="N47" s="34">
        <v>-1471.7999999999997</v>
      </c>
      <c r="O47" s="5"/>
      <c r="P47" s="50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</row>
    <row r="48" spans="1:221" ht="13.8" thickBot="1">
      <c r="B48" s="37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221" s="29" customFormat="1">
      <c r="A49" s="5"/>
      <c r="B49" s="41" t="s">
        <v>25</v>
      </c>
      <c r="C49" s="42">
        <v>460405.2</v>
      </c>
      <c r="D49" s="42">
        <v>460405.2</v>
      </c>
      <c r="E49" s="42">
        <v>460405.2</v>
      </c>
      <c r="F49" s="42">
        <v>460405.2</v>
      </c>
      <c r="G49" s="42">
        <v>460405.2</v>
      </c>
      <c r="H49" s="42">
        <v>460405.2</v>
      </c>
      <c r="I49" s="42">
        <v>460405.2</v>
      </c>
      <c r="J49" s="42">
        <v>460405.2</v>
      </c>
      <c r="K49" s="42">
        <v>460405.2</v>
      </c>
      <c r="L49" s="42">
        <v>460405.2</v>
      </c>
      <c r="M49" s="42">
        <v>460405.2</v>
      </c>
      <c r="N49" s="42">
        <v>460405.2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s="29" customFormat="1" ht="13.8" thickBot="1">
      <c r="A50" s="5"/>
      <c r="B50" s="43" t="s">
        <v>26</v>
      </c>
      <c r="C50" s="44">
        <v>-0.12973084449415415</v>
      </c>
      <c r="D50" s="44">
        <v>-0.37167983617563988</v>
      </c>
      <c r="E50" s="44">
        <v>-0.5281822343520971</v>
      </c>
      <c r="F50" s="44">
        <v>0.16067389354485373</v>
      </c>
      <c r="G50" s="44">
        <v>0.21684913178451767</v>
      </c>
      <c r="H50" s="44">
        <v>-0.15350116759034149</v>
      </c>
      <c r="I50" s="44">
        <v>-0.37237234605964903</v>
      </c>
      <c r="J50" s="44">
        <v>-0.77614946361770221</v>
      </c>
      <c r="K50" s="44">
        <v>-0.55643220127788928</v>
      </c>
      <c r="L50" s="44">
        <v>-0.66132372090617053</v>
      </c>
      <c r="M50" s="44">
        <v>-1.0488853727508878</v>
      </c>
      <c r="N50" s="44">
        <v>-2.9846952272900054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</row>
    <row r="51" spans="1:221" ht="7.5" customHeight="1">
      <c r="B51" s="2"/>
    </row>
    <row r="52" spans="1:221">
      <c r="A52" s="6"/>
      <c r="B52" s="270" t="s">
        <v>103</v>
      </c>
      <c r="C52" s="270"/>
      <c r="D52" s="270"/>
      <c r="E52" s="7"/>
      <c r="F52" s="7"/>
      <c r="G52" s="7"/>
      <c r="H52" s="7"/>
      <c r="I52" s="7"/>
      <c r="J52" s="7"/>
      <c r="K52" s="7"/>
      <c r="L52" s="7"/>
      <c r="M52" s="7"/>
      <c r="N52" s="7"/>
      <c r="O52" s="6"/>
      <c r="P52" s="6"/>
    </row>
    <row r="53" spans="1:221">
      <c r="A53" s="6"/>
      <c r="B53" s="99"/>
      <c r="C53" s="10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  <c r="P53" s="7"/>
    </row>
    <row r="54" spans="1:221">
      <c r="A54" s="6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6"/>
      <c r="P54" s="6"/>
    </row>
    <row r="55" spans="1:221" ht="15.75" customHeight="1">
      <c r="A55" s="6"/>
      <c r="B55" s="99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6"/>
      <c r="P55" s="6"/>
    </row>
    <row r="56" spans="1:221" ht="15" customHeight="1">
      <c r="A56" s="6"/>
      <c r="B56" s="99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221">
      <c r="A57" s="6"/>
      <c r="B57" s="99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221">
      <c r="B58" s="25"/>
      <c r="N58" s="5"/>
    </row>
    <row r="59" spans="1:221" ht="30" customHeight="1">
      <c r="B59" s="25"/>
      <c r="N59" s="5"/>
    </row>
    <row r="60" spans="1:221">
      <c r="B60" s="25"/>
      <c r="N60" s="5"/>
    </row>
    <row r="61" spans="1:221" ht="80.25" customHeight="1">
      <c r="B61" s="25"/>
      <c r="N61" s="5"/>
    </row>
    <row r="62" spans="1:221">
      <c r="B62" s="2"/>
    </row>
    <row r="63" spans="1:221">
      <c r="B63" s="2"/>
    </row>
  </sheetData>
  <mergeCells count="5">
    <mergeCell ref="B2:N2"/>
    <mergeCell ref="P2:T3"/>
    <mergeCell ref="B3:N3"/>
    <mergeCell ref="B4:N4"/>
    <mergeCell ref="B52:D52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EED9-EF6B-48D2-9045-2F0223F991B9}">
  <sheetPr codeName="Sheet16">
    <tabColor theme="4" tint="-0.249977111117893"/>
    <pageSetUpPr fitToPage="1"/>
  </sheetPr>
  <dimension ref="B1:T71"/>
  <sheetViews>
    <sheetView workbookViewId="0">
      <selection activeCell="B3" sqref="B3:N3"/>
    </sheetView>
  </sheetViews>
  <sheetFormatPr baseColWidth="10" defaultColWidth="11.44140625" defaultRowHeight="13.2"/>
  <cols>
    <col min="1" max="1" width="5.44140625" style="7" customWidth="1"/>
    <col min="2" max="2" width="37.33203125" style="4" customWidth="1"/>
    <col min="3" max="3" width="14" style="4" customWidth="1"/>
    <col min="4" max="4" width="13.33203125" style="4" customWidth="1"/>
    <col min="5" max="5" width="13.44140625" style="4" customWidth="1"/>
    <col min="6" max="6" width="12.5546875" style="4" customWidth="1"/>
    <col min="7" max="7" width="13.33203125" style="4" customWidth="1"/>
    <col min="8" max="8" width="12.88671875" style="4" customWidth="1"/>
    <col min="9" max="9" width="13.88671875" style="4" customWidth="1"/>
    <col min="10" max="12" width="13.44140625" style="4" customWidth="1"/>
    <col min="13" max="13" width="13.5546875" style="4" customWidth="1"/>
    <col min="14" max="14" width="13.6640625" style="5" customWidth="1"/>
    <col min="15" max="15" width="12.88671875" style="6" customWidth="1"/>
    <col min="16" max="16" width="11.44140625" style="6" customWidth="1"/>
    <col min="17" max="18" width="15.5546875" style="6" customWidth="1"/>
    <col min="19" max="20" width="11.44140625" style="6" customWidth="1"/>
    <col min="21" max="16384" width="11.44140625" style="7"/>
  </cols>
  <sheetData>
    <row r="1" spans="2:14" ht="13.8" thickBot="1"/>
    <row r="2" spans="2:14" ht="15.6">
      <c r="B2" s="279" t="s">
        <v>0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6"/>
    </row>
    <row r="3" spans="2:14" ht="15.6">
      <c r="B3" s="276">
        <v>2015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</row>
    <row r="4" spans="2:14" ht="18" customHeight="1" thickBot="1">
      <c r="B4" s="281" t="s">
        <v>1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7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14">
      <c r="B7" s="11" t="s">
        <v>2</v>
      </c>
      <c r="C7" s="32">
        <v>5815.7287786550005</v>
      </c>
      <c r="D7" s="32">
        <v>11482.325325795</v>
      </c>
      <c r="E7" s="32">
        <v>17664.152307985001</v>
      </c>
      <c r="F7" s="32">
        <v>27307.293309584998</v>
      </c>
      <c r="G7" s="32">
        <v>33508.901421344992</v>
      </c>
      <c r="H7" s="32">
        <v>42530.447217075009</v>
      </c>
      <c r="I7" s="32">
        <v>49363.956814034995</v>
      </c>
      <c r="J7" s="32">
        <v>55754.048627285003</v>
      </c>
      <c r="K7" s="32">
        <v>64674.332722845</v>
      </c>
      <c r="L7" s="32">
        <v>70963.398210325016</v>
      </c>
      <c r="M7" s="32">
        <v>78053.299340694983</v>
      </c>
      <c r="N7" s="32">
        <v>88225.793038605028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5761.4343072649999</v>
      </c>
      <c r="D9" s="32">
        <v>11199.613147755001</v>
      </c>
      <c r="E9" s="32">
        <v>17259.349736175001</v>
      </c>
      <c r="F9" s="32">
        <v>26671.846187564999</v>
      </c>
      <c r="G9" s="32">
        <v>32268.276260854997</v>
      </c>
      <c r="H9" s="32">
        <v>40747.746473685009</v>
      </c>
      <c r="I9" s="32">
        <v>47171.835849414994</v>
      </c>
      <c r="J9" s="32">
        <v>53310.542752315007</v>
      </c>
      <c r="K9" s="32">
        <v>62298.805444024998</v>
      </c>
      <c r="L9" s="32">
        <v>68335.479671755005</v>
      </c>
      <c r="M9" s="32">
        <v>74684.233247214986</v>
      </c>
      <c r="N9" s="32">
        <v>84119.075279105018</v>
      </c>
    </row>
    <row r="10" spans="2:14">
      <c r="B10" s="13" t="s">
        <v>34</v>
      </c>
      <c r="C10" s="32">
        <v>5486.8969491050002</v>
      </c>
      <c r="D10" s="32">
        <v>10462.194659555</v>
      </c>
      <c r="E10" s="32">
        <v>16183.592787345</v>
      </c>
      <c r="F10" s="32">
        <v>25171.998460924999</v>
      </c>
      <c r="G10" s="32">
        <v>30516.500945354997</v>
      </c>
      <c r="H10" s="32">
        <v>38703.323934335007</v>
      </c>
      <c r="I10" s="32">
        <v>44763.945820824993</v>
      </c>
      <c r="J10" s="32">
        <v>50580.864151015005</v>
      </c>
      <c r="K10" s="32">
        <v>59225.252132975002</v>
      </c>
      <c r="L10" s="32">
        <v>64888.933174135003</v>
      </c>
      <c r="M10" s="32">
        <v>70874.275828144993</v>
      </c>
      <c r="N10" s="32">
        <v>79863.058585675011</v>
      </c>
    </row>
    <row r="11" spans="2:14">
      <c r="B11" s="14" t="s">
        <v>35</v>
      </c>
      <c r="C11" s="32">
        <v>1142.28994102</v>
      </c>
      <c r="D11" s="32">
        <v>2007.8077684499999</v>
      </c>
      <c r="E11" s="32">
        <v>3422.6112319799995</v>
      </c>
      <c r="F11" s="32">
        <v>8141.3360689599995</v>
      </c>
      <c r="G11" s="32">
        <v>9440.6804254099989</v>
      </c>
      <c r="H11" s="32">
        <v>13308.497266550001</v>
      </c>
      <c r="I11" s="32">
        <v>14489.569690330001</v>
      </c>
      <c r="J11" s="32">
        <v>15757.32343273</v>
      </c>
      <c r="K11" s="32">
        <v>19642.730411900004</v>
      </c>
      <c r="L11" s="32">
        <v>20704.714575350001</v>
      </c>
      <c r="M11" s="32">
        <v>21792.931309359999</v>
      </c>
      <c r="N11" s="32">
        <v>25832.675543850004</v>
      </c>
    </row>
    <row r="12" spans="2:14">
      <c r="B12" s="15" t="s">
        <v>33</v>
      </c>
      <c r="C12" s="109">
        <v>1112.6266002699999</v>
      </c>
      <c r="D12" s="109">
        <v>1945.4754089399999</v>
      </c>
      <c r="E12" s="109">
        <v>3222.9151462</v>
      </c>
      <c r="F12" s="109">
        <v>7243.9789666199995</v>
      </c>
      <c r="G12" s="109">
        <v>8343.2453842100003</v>
      </c>
      <c r="H12" s="109">
        <v>11814.700552710001</v>
      </c>
      <c r="I12" s="109">
        <v>12944.9737948</v>
      </c>
      <c r="J12" s="109">
        <v>14131.18678871</v>
      </c>
      <c r="K12" s="110">
        <v>17633.160635150001</v>
      </c>
      <c r="L12" s="133">
        <v>18663.54758672</v>
      </c>
      <c r="M12" s="110">
        <v>19715.00736598</v>
      </c>
      <c r="N12" s="109">
        <v>23352.829160000001</v>
      </c>
    </row>
    <row r="13" spans="2:14">
      <c r="B13" s="15" t="s">
        <v>36</v>
      </c>
      <c r="C13" s="109">
        <v>11.167468299999999</v>
      </c>
      <c r="D13" s="109">
        <v>16.289016060000002</v>
      </c>
      <c r="E13" s="109">
        <v>41.427088780000005</v>
      </c>
      <c r="F13" s="109">
        <v>495.50426212000002</v>
      </c>
      <c r="G13" s="109">
        <v>529.01698496000006</v>
      </c>
      <c r="H13" s="109">
        <v>871.16317633000006</v>
      </c>
      <c r="I13" s="109">
        <v>892.12011947000008</v>
      </c>
      <c r="J13" s="109">
        <v>941.80701770000007</v>
      </c>
      <c r="K13" s="110">
        <v>1294.1048461300002</v>
      </c>
      <c r="L13" s="133">
        <v>1299.4859500600003</v>
      </c>
      <c r="M13" s="110">
        <v>1303.1616191100002</v>
      </c>
      <c r="N13" s="109">
        <v>1636.8441312600003</v>
      </c>
    </row>
    <row r="14" spans="2:14">
      <c r="B14" s="15" t="s">
        <v>37</v>
      </c>
      <c r="C14" s="109">
        <v>14.49393675</v>
      </c>
      <c r="D14" s="109">
        <v>34.875850929999999</v>
      </c>
      <c r="E14" s="109">
        <v>69.185152840000001</v>
      </c>
      <c r="F14" s="109">
        <v>89.36616669</v>
      </c>
      <c r="G14" s="109">
        <v>111.50645109</v>
      </c>
      <c r="H14" s="109">
        <v>136.83871963999999</v>
      </c>
      <c r="I14" s="109">
        <v>160.39411673999999</v>
      </c>
      <c r="J14" s="109">
        <v>187.21023692999998</v>
      </c>
      <c r="K14" s="110">
        <v>211.82504145999997</v>
      </c>
      <c r="L14" s="133">
        <v>230.33157135999997</v>
      </c>
      <c r="M14" s="110">
        <v>251.53028424999997</v>
      </c>
      <c r="N14" s="109">
        <v>298.48277816999996</v>
      </c>
    </row>
    <row r="15" spans="2:14">
      <c r="B15" s="15" t="s">
        <v>38</v>
      </c>
      <c r="C15" s="109">
        <v>3.0838796500000001</v>
      </c>
      <c r="D15" s="109">
        <v>6.4571883100000003</v>
      </c>
      <c r="E15" s="109">
        <v>39.759096880000001</v>
      </c>
      <c r="F15" s="109">
        <v>263.16112625</v>
      </c>
      <c r="G15" s="109">
        <v>274.74708280999999</v>
      </c>
      <c r="H15" s="109">
        <v>303.23002027000001</v>
      </c>
      <c r="I15" s="109">
        <v>309.51686172000001</v>
      </c>
      <c r="J15" s="109">
        <v>311.25207634999998</v>
      </c>
      <c r="K15" s="110">
        <v>317.54268776999999</v>
      </c>
      <c r="L15" s="133">
        <v>325.25206581999998</v>
      </c>
      <c r="M15" s="110">
        <v>327.96582961999997</v>
      </c>
      <c r="N15" s="109">
        <v>334.25706493999996</v>
      </c>
    </row>
    <row r="16" spans="2:14">
      <c r="B16" s="15" t="s">
        <v>39</v>
      </c>
      <c r="C16" s="109">
        <v>0.91805605000000001</v>
      </c>
      <c r="D16" s="109">
        <v>4.7103042100000003</v>
      </c>
      <c r="E16" s="109">
        <v>49.324747279999997</v>
      </c>
      <c r="F16" s="109">
        <v>49.325547279999995</v>
      </c>
      <c r="G16" s="109">
        <v>182.16452233999999</v>
      </c>
      <c r="H16" s="109">
        <v>182.56479759999999</v>
      </c>
      <c r="I16" s="109">
        <v>182.56479759999999</v>
      </c>
      <c r="J16" s="109">
        <v>185.86731304</v>
      </c>
      <c r="K16" s="109">
        <v>186.09720139000001</v>
      </c>
      <c r="L16" s="109">
        <v>186.09740139000002</v>
      </c>
      <c r="M16" s="109">
        <v>195.26621040000001</v>
      </c>
      <c r="N16" s="109">
        <v>210.26240948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3895.9425569150008</v>
      </c>
      <c r="D18" s="32">
        <v>7578.9761277150001</v>
      </c>
      <c r="E18" s="32">
        <v>11326.321438975001</v>
      </c>
      <c r="F18" s="32">
        <v>15170.667013705</v>
      </c>
      <c r="G18" s="32">
        <v>18859.471152465001</v>
      </c>
      <c r="H18" s="32">
        <v>22720.492835545003</v>
      </c>
      <c r="I18" s="32">
        <v>27022.909058395002</v>
      </c>
      <c r="J18" s="32">
        <v>31176.789215755001</v>
      </c>
      <c r="K18" s="32">
        <v>35380.803982294994</v>
      </c>
      <c r="L18" s="32">
        <v>39548.391934075</v>
      </c>
      <c r="M18" s="32">
        <v>43927.321972714999</v>
      </c>
      <c r="N18" s="32">
        <v>48291.158723015003</v>
      </c>
    </row>
    <row r="19" spans="2:14">
      <c r="B19" s="16" t="s">
        <v>41</v>
      </c>
      <c r="C19" s="32">
        <v>2929.0915879850004</v>
      </c>
      <c r="D19" s="32">
        <v>5689.5855364150002</v>
      </c>
      <c r="E19" s="32">
        <v>8491.8144264050006</v>
      </c>
      <c r="F19" s="32">
        <v>11359.482424805001</v>
      </c>
      <c r="G19" s="32">
        <v>14065.781205765001</v>
      </c>
      <c r="H19" s="32">
        <v>16975.246692305001</v>
      </c>
      <c r="I19" s="32">
        <v>20092.864899815002</v>
      </c>
      <c r="J19" s="32">
        <v>22987.782583115</v>
      </c>
      <c r="K19" s="32">
        <v>25972.452346765</v>
      </c>
      <c r="L19" s="32">
        <v>28978.538275194998</v>
      </c>
      <c r="M19" s="32">
        <v>32099.909015865</v>
      </c>
      <c r="N19" s="32">
        <v>35305.066063295002</v>
      </c>
    </row>
    <row r="20" spans="2:14">
      <c r="B20" s="17" t="s">
        <v>42</v>
      </c>
      <c r="C20" s="109">
        <v>2657.5695909800002</v>
      </c>
      <c r="D20" s="109">
        <v>5216.2633233400002</v>
      </c>
      <c r="E20" s="109">
        <v>7785.9646450100008</v>
      </c>
      <c r="F20" s="109">
        <v>10380.029586370001</v>
      </c>
      <c r="G20" s="109">
        <v>12860.582896330001</v>
      </c>
      <c r="H20" s="109">
        <v>15526.94659336</v>
      </c>
      <c r="I20" s="109">
        <v>18386.144633660002</v>
      </c>
      <c r="J20" s="109">
        <v>21024.163428530002</v>
      </c>
      <c r="K20" s="110">
        <v>23764.55080841</v>
      </c>
      <c r="L20" s="110">
        <v>26498.964702519999</v>
      </c>
      <c r="M20" s="110">
        <v>29322.761808349998</v>
      </c>
      <c r="N20" s="109">
        <v>32272.642456639998</v>
      </c>
    </row>
    <row r="21" spans="2:14">
      <c r="B21" s="17" t="s">
        <v>43</v>
      </c>
      <c r="C21" s="109">
        <v>271.52199700500023</v>
      </c>
      <c r="D21" s="109">
        <v>473.32221307500004</v>
      </c>
      <c r="E21" s="109">
        <v>705.84978139499981</v>
      </c>
      <c r="F21" s="109">
        <v>979.45283843499965</v>
      </c>
      <c r="G21" s="109">
        <v>1205.1983094349998</v>
      </c>
      <c r="H21" s="109">
        <v>1448.3000989450011</v>
      </c>
      <c r="I21" s="109">
        <v>1706.720266155</v>
      </c>
      <c r="J21" s="109">
        <v>1963.6191545849979</v>
      </c>
      <c r="K21" s="110">
        <v>2207.9015383549995</v>
      </c>
      <c r="L21" s="110">
        <v>2479.573572674999</v>
      </c>
      <c r="M21" s="110">
        <v>2777.1472075150014</v>
      </c>
      <c r="N21" s="109">
        <v>3032.4236066550038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966.85096893000014</v>
      </c>
      <c r="D23" s="32">
        <v>1889.3905913000001</v>
      </c>
      <c r="E23" s="32">
        <v>2834.5070125699999</v>
      </c>
      <c r="F23" s="32">
        <v>3811.1845889000001</v>
      </c>
      <c r="G23" s="32">
        <v>4793.6899466999994</v>
      </c>
      <c r="H23" s="32">
        <v>5745.2461432399996</v>
      </c>
      <c r="I23" s="32">
        <v>6930.044158579999</v>
      </c>
      <c r="J23" s="32">
        <v>8189.0066326399992</v>
      </c>
      <c r="K23" s="32">
        <v>9408.351635529998</v>
      </c>
      <c r="L23" s="32">
        <v>10569.85365888</v>
      </c>
      <c r="M23" s="32">
        <v>11827.412956849999</v>
      </c>
      <c r="N23" s="32">
        <v>12986.092659719998</v>
      </c>
    </row>
    <row r="24" spans="2:14">
      <c r="B24" s="17" t="s">
        <v>45</v>
      </c>
      <c r="C24" s="109">
        <v>859.99176551000005</v>
      </c>
      <c r="D24" s="109">
        <v>1692.1447424600001</v>
      </c>
      <c r="E24" s="109">
        <v>2541.51359809</v>
      </c>
      <c r="F24" s="109">
        <v>3443.5531010200002</v>
      </c>
      <c r="G24" s="109">
        <v>4298.1839950499998</v>
      </c>
      <c r="H24" s="109">
        <v>5171.1757001299993</v>
      </c>
      <c r="I24" s="109">
        <v>5999.9181921599993</v>
      </c>
      <c r="J24" s="109">
        <v>6858.2212929799989</v>
      </c>
      <c r="K24" s="110">
        <v>7731.9719604599986</v>
      </c>
      <c r="L24" s="110">
        <v>8579.4880085099994</v>
      </c>
      <c r="M24" s="110">
        <v>9446.8217423799997</v>
      </c>
      <c r="N24" s="109">
        <v>10316.633646529999</v>
      </c>
    </row>
    <row r="25" spans="2:14">
      <c r="B25" s="17" t="s">
        <v>43</v>
      </c>
      <c r="C25" s="109">
        <v>106.85920342000007</v>
      </c>
      <c r="D25" s="109">
        <v>197.24584884000006</v>
      </c>
      <c r="E25" s="109">
        <v>292.99341448000007</v>
      </c>
      <c r="F25" s="109">
        <v>367.63148788000001</v>
      </c>
      <c r="G25" s="109">
        <v>495.50595164999987</v>
      </c>
      <c r="H25" s="109">
        <v>574.07044310999981</v>
      </c>
      <c r="I25" s="109">
        <v>930.12596641999994</v>
      </c>
      <c r="J25" s="109">
        <v>1330.7853396599999</v>
      </c>
      <c r="K25" s="110">
        <v>1676.3796750699998</v>
      </c>
      <c r="L25" s="110">
        <v>1990.3656503699999</v>
      </c>
      <c r="M25" s="110">
        <v>2380.5912144699996</v>
      </c>
      <c r="N25" s="109">
        <v>2669.4590131899995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216.20627205</v>
      </c>
      <c r="D27" s="32">
        <v>463.24020138000003</v>
      </c>
      <c r="E27" s="32">
        <v>769.29961997999999</v>
      </c>
      <c r="F27" s="32">
        <v>1015.2129874</v>
      </c>
      <c r="G27" s="32">
        <v>1264.1394071299999</v>
      </c>
      <c r="H27" s="32">
        <v>1541.56786719</v>
      </c>
      <c r="I27" s="32">
        <v>1865.8465966900001</v>
      </c>
      <c r="J27" s="32">
        <v>2156.5727233400003</v>
      </c>
      <c r="K27" s="32">
        <v>2478.9832544600004</v>
      </c>
      <c r="L27" s="32">
        <v>2819.0223272300004</v>
      </c>
      <c r="M27" s="32">
        <v>3160.4470768400006</v>
      </c>
      <c r="N27" s="32">
        <v>3541.0535259800008</v>
      </c>
    </row>
    <row r="28" spans="2:14">
      <c r="B28" s="16" t="s">
        <v>47</v>
      </c>
      <c r="C28" s="109">
        <v>216.20627205</v>
      </c>
      <c r="D28" s="109">
        <v>463.24020138000003</v>
      </c>
      <c r="E28" s="109">
        <v>769.29961997999999</v>
      </c>
      <c r="F28" s="109">
        <v>1015.2129874</v>
      </c>
      <c r="G28" s="109">
        <v>1264.1394071299999</v>
      </c>
      <c r="H28" s="109">
        <v>1541.56786719</v>
      </c>
      <c r="I28" s="109">
        <v>1865.8465966900001</v>
      </c>
      <c r="J28" s="109">
        <v>2156.5727233400003</v>
      </c>
      <c r="K28" s="110">
        <v>2478.9832544600004</v>
      </c>
      <c r="L28" s="110">
        <v>2819.0223272300004</v>
      </c>
      <c r="M28" s="110">
        <v>3160.4470768400006</v>
      </c>
      <c r="N28" s="109">
        <v>3541.0535259800008</v>
      </c>
    </row>
    <row r="29" spans="2:14">
      <c r="B29" s="16" t="s">
        <v>48</v>
      </c>
      <c r="C29" s="109">
        <v>0</v>
      </c>
      <c r="D29" s="109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09">
        <v>0</v>
      </c>
      <c r="L29" s="109">
        <v>0</v>
      </c>
      <c r="M29" s="109">
        <v>0</v>
      </c>
      <c r="N29" s="109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111">
        <v>2.4042213000000001</v>
      </c>
      <c r="D31" s="111">
        <v>2.6402726000000003</v>
      </c>
      <c r="E31" s="111">
        <v>3.8177783000000005</v>
      </c>
      <c r="F31" s="111">
        <v>4.2931283000000002</v>
      </c>
      <c r="G31" s="111">
        <v>4.7211373000000005</v>
      </c>
      <c r="H31" s="111">
        <v>5.3984873000000002</v>
      </c>
      <c r="I31" s="111">
        <v>5.9377336999999999</v>
      </c>
      <c r="J31" s="111">
        <v>6.2802636999999999</v>
      </c>
      <c r="K31" s="104">
        <v>6.70998874</v>
      </c>
      <c r="L31" s="104">
        <v>7.5394604100000002</v>
      </c>
      <c r="M31" s="104">
        <v>7.9190223099999999</v>
      </c>
      <c r="N31" s="111">
        <v>8.15730355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111">
        <v>230.05395781999997</v>
      </c>
      <c r="D33" s="111">
        <v>409.53028940999997</v>
      </c>
      <c r="E33" s="111">
        <v>661.54271811000001</v>
      </c>
      <c r="F33" s="111">
        <v>840.48926256000004</v>
      </c>
      <c r="G33" s="111">
        <v>947.48882305000006</v>
      </c>
      <c r="H33" s="111">
        <v>1127.36747775</v>
      </c>
      <c r="I33" s="111">
        <v>1379.6827417100001</v>
      </c>
      <c r="J33" s="111">
        <v>1483.8985154900001</v>
      </c>
      <c r="K33" s="104">
        <v>1716.0244955800001</v>
      </c>
      <c r="L33" s="104">
        <v>1809.26487707</v>
      </c>
      <c r="M33" s="104">
        <v>1985.65644692</v>
      </c>
      <c r="N33" s="111">
        <v>2190.0134892800002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274.53735816000005</v>
      </c>
      <c r="D35" s="32">
        <v>737.41848819999996</v>
      </c>
      <c r="E35" s="32">
        <v>1075.7569488300001</v>
      </c>
      <c r="F35" s="32">
        <v>1499.8477266400002</v>
      </c>
      <c r="G35" s="32">
        <v>1751.7753154999998</v>
      </c>
      <c r="H35" s="32">
        <v>2044.4225393499999</v>
      </c>
      <c r="I35" s="32">
        <v>2407.8900285899999</v>
      </c>
      <c r="J35" s="32">
        <v>2729.6786013000001</v>
      </c>
      <c r="K35" s="32">
        <v>3073.55331105</v>
      </c>
      <c r="L35" s="32">
        <v>3446.5464976199996</v>
      </c>
      <c r="M35" s="32">
        <v>3809.9574190699996</v>
      </c>
      <c r="N35" s="32">
        <v>4256.0166934300005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4.0122999999999998</v>
      </c>
      <c r="D37" s="32">
        <v>41.012299999999996</v>
      </c>
      <c r="E37" s="32">
        <v>42.012299999999996</v>
      </c>
      <c r="F37" s="32">
        <v>51.012299999999996</v>
      </c>
      <c r="G37" s="32">
        <v>51.012299999999996</v>
      </c>
      <c r="H37" s="32">
        <v>52.712120919999997</v>
      </c>
      <c r="I37" s="32">
        <v>69.012299999999996</v>
      </c>
      <c r="J37" s="32">
        <v>86.012299999999996</v>
      </c>
      <c r="K37" s="32">
        <v>88.012299999999996</v>
      </c>
      <c r="L37" s="134">
        <v>89.012299999999996</v>
      </c>
      <c r="M37" s="32">
        <v>98.012299999999996</v>
      </c>
      <c r="N37" s="32">
        <v>106.0123</v>
      </c>
    </row>
    <row r="38" spans="2:19">
      <c r="B38" s="18" t="s">
        <v>52</v>
      </c>
      <c r="C38" s="32">
        <v>270.52505816000007</v>
      </c>
      <c r="D38" s="32">
        <v>696.40618819999997</v>
      </c>
      <c r="E38" s="32">
        <v>1033.74464883</v>
      </c>
      <c r="F38" s="32">
        <v>1448.8354266400002</v>
      </c>
      <c r="G38" s="32">
        <v>1700.7630154999997</v>
      </c>
      <c r="H38" s="32">
        <v>1991.7104184299999</v>
      </c>
      <c r="I38" s="32">
        <v>2338.8777285900001</v>
      </c>
      <c r="J38" s="32">
        <v>2643.6663013000002</v>
      </c>
      <c r="K38" s="32">
        <v>2985.5410110500002</v>
      </c>
      <c r="L38" s="134">
        <v>3357.5341976199998</v>
      </c>
      <c r="M38" s="32">
        <v>3711.9451190699997</v>
      </c>
      <c r="N38" s="32">
        <v>4150.0043934300002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5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111">
        <v>45.182302320000005</v>
      </c>
      <c r="D42" s="111">
        <v>173.11300039</v>
      </c>
      <c r="E42" s="111">
        <v>267.83717134</v>
      </c>
      <c r="F42" s="111">
        <v>414.97583923999997</v>
      </c>
      <c r="G42" s="111">
        <v>588.00454487000002</v>
      </c>
      <c r="H42" s="111">
        <v>884.0511793899999</v>
      </c>
      <c r="I42" s="111">
        <v>1096.6601769900001</v>
      </c>
      <c r="J42" s="111">
        <v>1318.2155335599998</v>
      </c>
      <c r="K42" s="104">
        <v>1164.0672788199997</v>
      </c>
      <c r="L42" s="104">
        <v>1297.4415924499999</v>
      </c>
      <c r="M42" s="104">
        <v>1562.0978305599999</v>
      </c>
      <c r="N42" s="32">
        <v>2030.74</v>
      </c>
      <c r="Q42" s="101"/>
      <c r="R42" s="101"/>
      <c r="S42" s="101"/>
    </row>
    <row r="43" spans="2:19" ht="13.8" thickBot="1">
      <c r="B43" s="49" t="s">
        <v>7</v>
      </c>
      <c r="C43" s="112">
        <v>9.1121690700000002</v>
      </c>
      <c r="D43" s="111">
        <v>109.59917765</v>
      </c>
      <c r="E43" s="111">
        <v>136.96540047000002</v>
      </c>
      <c r="F43" s="111">
        <v>220.47128278</v>
      </c>
      <c r="G43" s="111">
        <v>652.62061561999997</v>
      </c>
      <c r="H43" s="111">
        <v>898.64956400000005</v>
      </c>
      <c r="I43" s="111">
        <v>1095.4607876299999</v>
      </c>
      <c r="J43" s="111">
        <v>1125.2903414100001</v>
      </c>
      <c r="K43" s="104">
        <v>1211.46</v>
      </c>
      <c r="L43" s="104">
        <v>1330.4769461199999</v>
      </c>
      <c r="M43" s="104">
        <v>1806.9682629199999</v>
      </c>
      <c r="N43" s="100">
        <v>2075.9777595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98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2"/>
    </row>
    <row r="46" spans="2:19">
      <c r="B46" s="270" t="s">
        <v>103</v>
      </c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</row>
    <row r="47" spans="2:19">
      <c r="B47" s="7"/>
      <c r="C47" s="7"/>
      <c r="D47" s="7"/>
      <c r="E47" s="7"/>
      <c r="F47" s="7"/>
      <c r="G47" s="7"/>
      <c r="H47" s="7"/>
      <c r="I47" s="6"/>
      <c r="J47" s="7"/>
      <c r="K47" s="7"/>
      <c r="L47" s="7"/>
      <c r="M47" s="7"/>
      <c r="N47" s="6"/>
    </row>
    <row r="48" spans="2:19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6"/>
    </row>
    <row r="49" spans="2:14">
      <c r="B49" s="7"/>
      <c r="C49" s="7"/>
      <c r="D49" s="7"/>
      <c r="E49" s="7"/>
      <c r="F49" s="7"/>
      <c r="G49" s="7"/>
      <c r="H49" s="7"/>
      <c r="I49" s="6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6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</sheetData>
  <mergeCells count="4">
    <mergeCell ref="B2:N2"/>
    <mergeCell ref="B3:N3"/>
    <mergeCell ref="B4:N4"/>
    <mergeCell ref="B46:N46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>
    <tabColor theme="4" tint="-0.249977111117893"/>
    <pageSetUpPr fitToPage="1"/>
  </sheetPr>
  <dimension ref="A1:HN62"/>
  <sheetViews>
    <sheetView showGridLines="0" zoomScaleNormal="100" workbookViewId="0">
      <selection activeCell="B3" sqref="B3:N3"/>
    </sheetView>
  </sheetViews>
  <sheetFormatPr baseColWidth="10" defaultColWidth="11.44140625" defaultRowHeight="13.2"/>
  <cols>
    <col min="1" max="1" width="6" style="5" customWidth="1"/>
    <col min="2" max="2" width="44.6640625" style="5" bestFit="1" customWidth="1"/>
    <col min="3" max="3" width="13.5546875" style="5" customWidth="1"/>
    <col min="4" max="5" width="14.33203125" style="5" customWidth="1"/>
    <col min="6" max="6" width="13.6640625" style="5" customWidth="1"/>
    <col min="7" max="7" width="13.109375" style="5" customWidth="1"/>
    <col min="8" max="8" width="12.5546875" style="5" customWidth="1"/>
    <col min="9" max="9" width="14.44140625" style="5" customWidth="1"/>
    <col min="10" max="10" width="14.33203125" style="5" customWidth="1"/>
    <col min="11" max="11" width="14.5546875" style="5" customWidth="1"/>
    <col min="12" max="12" width="14.109375" style="5" customWidth="1"/>
    <col min="13" max="13" width="13.5546875" style="5" customWidth="1"/>
    <col min="14" max="14" width="14.44140625" style="25" customWidth="1"/>
    <col min="15" max="15" width="16.44140625" style="5" customWidth="1"/>
    <col min="16" max="16" width="15" style="5" customWidth="1"/>
    <col min="17" max="20" width="11.44140625" style="5" customWidth="1"/>
    <col min="21" max="16384" width="11.44140625" style="5"/>
  </cols>
  <sheetData>
    <row r="1" spans="1:221" ht="15.6" thickBot="1">
      <c r="B1" s="1"/>
    </row>
    <row r="2" spans="1:221" ht="17.25" customHeight="1">
      <c r="B2" s="274" t="s">
        <v>31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83"/>
      <c r="P2" s="273"/>
      <c r="Q2" s="273"/>
      <c r="R2" s="273"/>
      <c r="S2" s="273"/>
      <c r="T2" s="273"/>
    </row>
    <row r="3" spans="1:221" ht="15" customHeight="1">
      <c r="B3" s="276">
        <v>2014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  <c r="P3" s="273"/>
      <c r="Q3" s="273"/>
      <c r="R3" s="273"/>
      <c r="S3" s="273"/>
      <c r="T3" s="273"/>
    </row>
    <row r="4" spans="1:221" ht="18" customHeight="1" thickBot="1">
      <c r="B4" s="277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85"/>
    </row>
    <row r="5" spans="1:221" s="26" customFormat="1" ht="25.5" customHeight="1" thickBot="1">
      <c r="A5" s="5"/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</row>
    <row r="6" spans="1:221" ht="3" customHeight="1" thickBot="1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21" s="29" customFormat="1">
      <c r="A7" s="5"/>
      <c r="B7" s="30" t="s">
        <v>2</v>
      </c>
      <c r="C7" s="30">
        <v>4739.0199999999995</v>
      </c>
      <c r="D7" s="30">
        <v>9596.9</v>
      </c>
      <c r="E7" s="30">
        <v>14671.46</v>
      </c>
      <c r="F7" s="30">
        <v>22754.479999999996</v>
      </c>
      <c r="G7" s="30">
        <v>28733.68</v>
      </c>
      <c r="H7" s="30">
        <v>36629.480000000003</v>
      </c>
      <c r="I7" s="30">
        <v>42347.51</v>
      </c>
      <c r="J7" s="30">
        <v>47946.449080480001</v>
      </c>
      <c r="K7" s="30">
        <v>56120.229999999989</v>
      </c>
      <c r="L7" s="30">
        <v>61955.351677917148</v>
      </c>
      <c r="M7" s="30">
        <v>67623.328072437143</v>
      </c>
      <c r="N7" s="30">
        <v>76768.214419657161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</row>
    <row r="8" spans="1:221" s="29" customFormat="1">
      <c r="A8" s="5"/>
      <c r="B8" s="45" t="s">
        <v>56</v>
      </c>
      <c r="C8" s="31">
        <v>4648.9399999999996</v>
      </c>
      <c r="D8" s="31">
        <v>9389.85</v>
      </c>
      <c r="E8" s="31">
        <v>14266.019999999999</v>
      </c>
      <c r="F8" s="31">
        <v>22182.199999999997</v>
      </c>
      <c r="G8" s="31">
        <v>27987.18</v>
      </c>
      <c r="H8" s="31">
        <v>35488.68</v>
      </c>
      <c r="I8" s="31">
        <v>41045.33</v>
      </c>
      <c r="J8" s="31">
        <v>46395.284461119998</v>
      </c>
      <c r="K8" s="31">
        <v>54361.329999999994</v>
      </c>
      <c r="L8" s="31">
        <v>59846.713630927145</v>
      </c>
      <c r="M8" s="31">
        <v>65320.057352947144</v>
      </c>
      <c r="N8" s="31">
        <v>73555.21387259716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</row>
    <row r="9" spans="1:221" s="29" customFormat="1">
      <c r="A9" s="5"/>
      <c r="B9" s="45" t="s">
        <v>57</v>
      </c>
      <c r="C9" s="31">
        <v>87.44</v>
      </c>
      <c r="D9" s="31">
        <v>170.9</v>
      </c>
      <c r="E9" s="31">
        <v>346.04</v>
      </c>
      <c r="F9" s="31">
        <v>458.64</v>
      </c>
      <c r="G9" s="31">
        <v>578.5</v>
      </c>
      <c r="H9" s="31">
        <v>805.4</v>
      </c>
      <c r="I9" s="31">
        <v>888.44</v>
      </c>
      <c r="J9" s="31">
        <v>1073.6480853</v>
      </c>
      <c r="K9" s="31">
        <v>1177.7</v>
      </c>
      <c r="L9" s="31">
        <v>1344.5</v>
      </c>
      <c r="M9" s="31">
        <v>1488.5548039600003</v>
      </c>
      <c r="N9" s="31">
        <v>1923.0605470599999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</row>
    <row r="10" spans="1:221" s="29" customFormat="1">
      <c r="A10" s="5"/>
      <c r="B10" s="45" t="s">
        <v>58</v>
      </c>
      <c r="C10" s="31">
        <v>2.64</v>
      </c>
      <c r="D10" s="31">
        <v>36.15</v>
      </c>
      <c r="E10" s="31">
        <v>59.4</v>
      </c>
      <c r="F10" s="31">
        <v>113.64</v>
      </c>
      <c r="G10" s="31">
        <v>168</v>
      </c>
      <c r="H10" s="31">
        <v>335.4</v>
      </c>
      <c r="I10" s="31">
        <v>413.74</v>
      </c>
      <c r="J10" s="31">
        <v>477.51653405999997</v>
      </c>
      <c r="K10" s="31">
        <v>581.20000000000005</v>
      </c>
      <c r="L10" s="31">
        <v>764.13804699000013</v>
      </c>
      <c r="M10" s="31">
        <v>814.71591552999996</v>
      </c>
      <c r="N10" s="31">
        <v>1289.9399999999998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</row>
    <row r="11" spans="1:221" s="29" customFormat="1">
      <c r="A11" s="5"/>
      <c r="B11" s="45" t="s">
        <v>59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</row>
    <row r="12" spans="1:221" s="29" customFormat="1">
      <c r="A12" s="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</row>
    <row r="13" spans="1:221" s="29" customFormat="1">
      <c r="A13" s="5"/>
      <c r="B13" s="32" t="s">
        <v>32</v>
      </c>
      <c r="C13" s="32">
        <v>4127.2900000000009</v>
      </c>
      <c r="D13" s="32">
        <v>9741.3799999999992</v>
      </c>
      <c r="E13" s="32">
        <v>15854.199999999999</v>
      </c>
      <c r="F13" s="32">
        <v>20821.3</v>
      </c>
      <c r="G13" s="32">
        <v>26631.18</v>
      </c>
      <c r="H13" s="32">
        <v>34361.599999999999</v>
      </c>
      <c r="I13" s="32">
        <v>39395.53</v>
      </c>
      <c r="J13" s="32">
        <v>45220.769358240002</v>
      </c>
      <c r="K13" s="32">
        <v>51444.288999999997</v>
      </c>
      <c r="L13" s="32">
        <v>56837.134061110009</v>
      </c>
      <c r="M13" s="32">
        <v>62712.589848660013</v>
      </c>
      <c r="N13" s="32">
        <v>73504.005126190998</v>
      </c>
      <c r="O13" s="3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</row>
    <row r="14" spans="1:221" s="29" customFormat="1">
      <c r="A14" s="5"/>
      <c r="B14" s="46" t="s">
        <v>60</v>
      </c>
      <c r="C14" s="32">
        <v>2729.3500000000004</v>
      </c>
      <c r="D14" s="32">
        <v>5985.04</v>
      </c>
      <c r="E14" s="32">
        <v>9308</v>
      </c>
      <c r="F14" s="32">
        <v>12725.449999999999</v>
      </c>
      <c r="G14" s="32">
        <v>16327.54</v>
      </c>
      <c r="H14" s="32">
        <v>21239.5</v>
      </c>
      <c r="I14" s="32">
        <v>24645.64</v>
      </c>
      <c r="J14" s="32">
        <v>27994.078358240004</v>
      </c>
      <c r="K14" s="32">
        <v>31343.479999999996</v>
      </c>
      <c r="L14" s="32">
        <v>34838.903273030002</v>
      </c>
      <c r="M14" s="32">
        <v>39194.14984866001</v>
      </c>
      <c r="N14" s="32">
        <v>47293.950078900001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</row>
    <row r="15" spans="1:221" s="29" customFormat="1">
      <c r="A15" s="5"/>
      <c r="B15" s="47" t="s">
        <v>64</v>
      </c>
      <c r="C15" s="85">
        <v>2380.15</v>
      </c>
      <c r="D15" s="85">
        <v>5016.34</v>
      </c>
      <c r="E15" s="85">
        <v>7392.9</v>
      </c>
      <c r="F15" s="85">
        <v>9969.15</v>
      </c>
      <c r="G15" s="85">
        <v>13168.04</v>
      </c>
      <c r="H15" s="85">
        <v>17206.7</v>
      </c>
      <c r="I15" s="85">
        <v>18650.64</v>
      </c>
      <c r="J15" s="85">
        <v>21066.519341823747</v>
      </c>
      <c r="K15" s="95">
        <v>23392.94</v>
      </c>
      <c r="L15" s="95">
        <v>25839.77875703069</v>
      </c>
      <c r="M15" s="95">
        <v>28903.158561773744</v>
      </c>
      <c r="N15" s="95">
        <v>33392.912735491067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</row>
    <row r="16" spans="1:221" s="29" customFormat="1">
      <c r="A16" s="5"/>
      <c r="B16" s="47" t="s">
        <v>65</v>
      </c>
      <c r="C16" s="85">
        <v>148.80000000000001</v>
      </c>
      <c r="D16" s="85">
        <v>383.4</v>
      </c>
      <c r="E16" s="85">
        <v>715</v>
      </c>
      <c r="F16" s="85">
        <v>929.9</v>
      </c>
      <c r="G16" s="85">
        <v>533.6</v>
      </c>
      <c r="H16" s="85">
        <v>738.2</v>
      </c>
      <c r="I16" s="85">
        <v>1915.5</v>
      </c>
      <c r="J16" s="85">
        <v>2189.0439999999999</v>
      </c>
      <c r="K16" s="95">
        <v>2542.3000000000002</v>
      </c>
      <c r="L16" s="95">
        <v>2813.9137000000001</v>
      </c>
      <c r="M16" s="95">
        <v>3144.3589999999999</v>
      </c>
      <c r="N16" s="95">
        <v>3745.1860999999999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</row>
    <row r="17" spans="1:222" s="29" customFormat="1">
      <c r="A17" s="5"/>
      <c r="B17" s="47" t="s">
        <v>66</v>
      </c>
      <c r="C17" s="86">
        <v>200.4</v>
      </c>
      <c r="D17" s="86">
        <v>585.29999999999995</v>
      </c>
      <c r="E17" s="86">
        <v>1200.0999999999999</v>
      </c>
      <c r="F17" s="86">
        <v>1826.4</v>
      </c>
      <c r="G17" s="86">
        <v>2625.9</v>
      </c>
      <c r="H17" s="86">
        <v>3294.6</v>
      </c>
      <c r="I17" s="86">
        <v>4079.5</v>
      </c>
      <c r="J17" s="86">
        <v>4738.5150164162533</v>
      </c>
      <c r="K17" s="96">
        <v>5408.24</v>
      </c>
      <c r="L17" s="96">
        <v>6185.2108159993113</v>
      </c>
      <c r="M17" s="96">
        <v>7146.632286886269</v>
      </c>
      <c r="N17" s="96">
        <v>10155.851243408935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</row>
    <row r="18" spans="1:222" s="29" customFormat="1">
      <c r="A18" s="5"/>
      <c r="B18" s="46" t="s">
        <v>61</v>
      </c>
      <c r="C18" s="32">
        <v>44.34</v>
      </c>
      <c r="D18" s="32">
        <v>119.30000000000001</v>
      </c>
      <c r="E18" s="32">
        <v>181.3</v>
      </c>
      <c r="F18" s="32">
        <v>244.7</v>
      </c>
      <c r="G18" s="32">
        <v>305.7</v>
      </c>
      <c r="H18" s="32">
        <v>371.70000000000005</v>
      </c>
      <c r="I18" s="32">
        <v>429.09000000000003</v>
      </c>
      <c r="J18" s="32">
        <v>502.30599999999998</v>
      </c>
      <c r="K18" s="32">
        <v>574.35</v>
      </c>
      <c r="L18" s="32">
        <v>669.80899999999997</v>
      </c>
      <c r="M18" s="32">
        <v>735.18</v>
      </c>
      <c r="N18" s="32">
        <v>813.98</v>
      </c>
      <c r="O18" s="5"/>
      <c r="P18" s="5"/>
      <c r="Q18" s="5"/>
      <c r="R18" s="56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</row>
    <row r="19" spans="1:222" s="29" customFormat="1">
      <c r="A19" s="5"/>
      <c r="B19" s="47" t="s">
        <v>67</v>
      </c>
      <c r="C19" s="86">
        <v>39</v>
      </c>
      <c r="D19" s="86">
        <v>84.7</v>
      </c>
      <c r="E19" s="86">
        <v>130.4</v>
      </c>
      <c r="F19" s="86">
        <v>175.6</v>
      </c>
      <c r="G19" s="86">
        <v>220.4</v>
      </c>
      <c r="H19" s="86">
        <v>265.3</v>
      </c>
      <c r="I19" s="86">
        <v>311.10000000000002</v>
      </c>
      <c r="J19" s="86">
        <v>356.25599999999997</v>
      </c>
      <c r="K19" s="96">
        <v>404.94</v>
      </c>
      <c r="L19" s="96">
        <v>452.00599999999997</v>
      </c>
      <c r="M19" s="96">
        <v>497.76</v>
      </c>
      <c r="N19" s="96">
        <v>546.95000000000005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</row>
    <row r="20" spans="1:222" s="29" customFormat="1">
      <c r="A20" s="5"/>
      <c r="B20" s="47" t="s">
        <v>68</v>
      </c>
      <c r="C20" s="86">
        <v>5.34</v>
      </c>
      <c r="D20" s="86">
        <v>34.6</v>
      </c>
      <c r="E20" s="86">
        <v>50.9</v>
      </c>
      <c r="F20" s="86">
        <v>69.099999999999994</v>
      </c>
      <c r="G20" s="86">
        <v>85.3</v>
      </c>
      <c r="H20" s="86">
        <v>106.4</v>
      </c>
      <c r="I20" s="86">
        <v>117.99</v>
      </c>
      <c r="J20" s="86">
        <v>146.05000000000001</v>
      </c>
      <c r="K20" s="96">
        <v>169.41</v>
      </c>
      <c r="L20" s="96">
        <v>217.803</v>
      </c>
      <c r="M20" s="96">
        <v>237.42</v>
      </c>
      <c r="N20" s="96">
        <v>267.02999999999997</v>
      </c>
      <c r="O20" s="5"/>
      <c r="P20" s="6"/>
      <c r="Q20" s="5"/>
      <c r="R20" s="6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</row>
    <row r="21" spans="1:222" s="29" customFormat="1">
      <c r="A21" s="5"/>
      <c r="B21" s="46" t="s">
        <v>62</v>
      </c>
      <c r="C21" s="32">
        <v>621.79999999999995</v>
      </c>
      <c r="D21" s="32">
        <v>1470.5400000000002</v>
      </c>
      <c r="E21" s="32">
        <v>2503.3000000000002</v>
      </c>
      <c r="F21" s="32">
        <v>3114.55</v>
      </c>
      <c r="G21" s="32">
        <v>3527.4399999999996</v>
      </c>
      <c r="H21" s="32">
        <v>4603.2</v>
      </c>
      <c r="I21" s="32">
        <v>5294.1</v>
      </c>
      <c r="J21" s="32">
        <v>6172.1450000000004</v>
      </c>
      <c r="K21" s="32">
        <v>7266.3190000000004</v>
      </c>
      <c r="L21" s="32">
        <v>7870.9760000000006</v>
      </c>
      <c r="M21" s="32">
        <v>8287.5300000000007</v>
      </c>
      <c r="N21" s="32">
        <v>9390.84</v>
      </c>
      <c r="O21" s="5"/>
      <c r="P21" s="6"/>
      <c r="Q21" s="6"/>
      <c r="R21" s="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</row>
    <row r="22" spans="1:222" s="29" customFormat="1">
      <c r="A22" s="5"/>
      <c r="B22" s="47" t="s">
        <v>67</v>
      </c>
      <c r="C22" s="86">
        <v>543.4</v>
      </c>
      <c r="D22" s="86">
        <v>1311.14</v>
      </c>
      <c r="E22" s="86">
        <v>1813.6</v>
      </c>
      <c r="F22" s="86">
        <v>2338.15</v>
      </c>
      <c r="G22" s="86">
        <v>2531.7399999999998</v>
      </c>
      <c r="H22" s="86">
        <v>2942.4</v>
      </c>
      <c r="I22" s="86">
        <v>3550.8</v>
      </c>
      <c r="J22" s="86">
        <v>1863.145</v>
      </c>
      <c r="K22" s="96">
        <v>2412.96</v>
      </c>
      <c r="L22" s="96">
        <v>5359.1760000000004</v>
      </c>
      <c r="M22" s="96">
        <v>5549.68</v>
      </c>
      <c r="N22" s="96">
        <v>5951.64</v>
      </c>
      <c r="O22" s="5"/>
      <c r="P22" s="6"/>
      <c r="Q22" s="6"/>
      <c r="R22" s="6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</row>
    <row r="23" spans="1:222" s="29" customFormat="1">
      <c r="A23" s="5"/>
      <c r="B23" s="47" t="s">
        <v>68</v>
      </c>
      <c r="C23" s="86">
        <v>78.400000000000006</v>
      </c>
      <c r="D23" s="86">
        <v>159.4</v>
      </c>
      <c r="E23" s="86">
        <v>689.7</v>
      </c>
      <c r="F23" s="86">
        <v>776.4</v>
      </c>
      <c r="G23" s="86">
        <v>995.69999999999993</v>
      </c>
      <c r="H23" s="86">
        <v>1660.8</v>
      </c>
      <c r="I23" s="86">
        <v>1743.3</v>
      </c>
      <c r="J23" s="86">
        <v>4309</v>
      </c>
      <c r="K23" s="96">
        <v>4853.3590000000004</v>
      </c>
      <c r="L23" s="96">
        <v>2511.8000000000002</v>
      </c>
      <c r="M23" s="96">
        <v>2737.8500000000004</v>
      </c>
      <c r="N23" s="96">
        <v>3439.2000000000003</v>
      </c>
      <c r="O23" s="5"/>
      <c r="P23" s="6"/>
      <c r="Q23" s="6"/>
      <c r="R23" s="6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</row>
    <row r="24" spans="1:222" s="29" customFormat="1">
      <c r="A24" s="5"/>
      <c r="B24" s="46" t="s">
        <v>93</v>
      </c>
      <c r="C24" s="87">
        <v>731.8</v>
      </c>
      <c r="D24" s="87">
        <v>2166.5</v>
      </c>
      <c r="E24" s="87">
        <v>3861.6</v>
      </c>
      <c r="F24" s="87">
        <v>4736.6000000000004</v>
      </c>
      <c r="G24" s="87">
        <v>6470.5</v>
      </c>
      <c r="H24" s="87">
        <v>8147.2</v>
      </c>
      <c r="I24" s="87">
        <v>9026.7000000000007</v>
      </c>
      <c r="J24" s="87">
        <v>10552.24</v>
      </c>
      <c r="K24" s="97">
        <v>12260.14</v>
      </c>
      <c r="L24" s="97">
        <v>13457.44578808</v>
      </c>
      <c r="M24" s="97">
        <v>14495.73</v>
      </c>
      <c r="N24" s="97">
        <v>16005.235047290998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</row>
    <row r="25" spans="1:222" s="29" customFormat="1">
      <c r="A25" s="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</row>
    <row r="26" spans="1:222" s="29" customFormat="1">
      <c r="A26" s="5"/>
      <c r="B26" s="32" t="s">
        <v>9</v>
      </c>
      <c r="C26" s="32">
        <v>521.64999999999873</v>
      </c>
      <c r="D26" s="32">
        <v>-351.52999999999884</v>
      </c>
      <c r="E26" s="32">
        <v>-1588.1800000000003</v>
      </c>
      <c r="F26" s="32">
        <v>1360.8999999999978</v>
      </c>
      <c r="G26" s="32">
        <v>1356</v>
      </c>
      <c r="H26" s="32">
        <v>1127.0800000000017</v>
      </c>
      <c r="I26" s="32">
        <v>1649.8000000000029</v>
      </c>
      <c r="J26" s="32">
        <v>1174.5151028799955</v>
      </c>
      <c r="K26" s="32">
        <v>2917.0409999999974</v>
      </c>
      <c r="L26" s="32">
        <v>3009.5795698171351</v>
      </c>
      <c r="M26" s="32">
        <v>2607.4675042871313</v>
      </c>
      <c r="N26" s="32">
        <v>51.20874640616239</v>
      </c>
      <c r="O26" s="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</row>
    <row r="27" spans="1:222" s="29" customFormat="1">
      <c r="A27" s="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</row>
    <row r="28" spans="1:222" s="29" customFormat="1">
      <c r="A28" s="5"/>
      <c r="B28" s="32" t="s">
        <v>71</v>
      </c>
      <c r="C28" s="32">
        <v>474.04</v>
      </c>
      <c r="D28" s="32">
        <v>1489.35</v>
      </c>
      <c r="E28" s="32">
        <v>2343.8000000000002</v>
      </c>
      <c r="F28" s="32">
        <v>3404.7</v>
      </c>
      <c r="G28" s="32">
        <v>4596.88</v>
      </c>
      <c r="H28" s="32">
        <v>6633.5</v>
      </c>
      <c r="I28" s="32">
        <v>7961.1200000000008</v>
      </c>
      <c r="J28" s="32">
        <v>8791.9071107999971</v>
      </c>
      <c r="K28" s="32">
        <v>10562.89</v>
      </c>
      <c r="L28" s="32">
        <v>12057.299431410001</v>
      </c>
      <c r="M28" s="32">
        <v>15309.38653838</v>
      </c>
      <c r="N28" s="32">
        <v>21264.533018718001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</row>
    <row r="29" spans="1:222" s="29" customFormat="1">
      <c r="A29" s="5"/>
      <c r="B29" s="45" t="s">
        <v>69</v>
      </c>
      <c r="C29" s="87">
        <v>57.54</v>
      </c>
      <c r="D29" s="87">
        <v>308.64999999999998</v>
      </c>
      <c r="E29" s="87">
        <v>658.8</v>
      </c>
      <c r="F29" s="87">
        <v>1190</v>
      </c>
      <c r="G29" s="87">
        <v>1518.64</v>
      </c>
      <c r="H29" s="87">
        <v>2215.1999999999998</v>
      </c>
      <c r="I29" s="87">
        <v>2550.1</v>
      </c>
      <c r="J29" s="87">
        <v>2855.9232157000001</v>
      </c>
      <c r="K29" s="97">
        <v>3560.89</v>
      </c>
      <c r="L29" s="97">
        <v>3971.80031732</v>
      </c>
      <c r="M29" s="97">
        <v>6001.06</v>
      </c>
      <c r="N29" s="97">
        <v>8470.0626505190012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</row>
    <row r="30" spans="1:222" s="29" customFormat="1">
      <c r="A30" s="5"/>
      <c r="B30" s="45" t="s">
        <v>70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97">
        <v>0</v>
      </c>
      <c r="L30" s="97">
        <v>0</v>
      </c>
      <c r="M30" s="97">
        <v>0</v>
      </c>
      <c r="N30" s="97">
        <v>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</row>
    <row r="31" spans="1:222" s="29" customFormat="1">
      <c r="A31" s="5"/>
      <c r="B31" s="45" t="s">
        <v>92</v>
      </c>
      <c r="C31" s="87">
        <v>416.5</v>
      </c>
      <c r="D31" s="87">
        <v>1180.7</v>
      </c>
      <c r="E31" s="87">
        <v>1685</v>
      </c>
      <c r="F31" s="87">
        <v>2214.6999999999998</v>
      </c>
      <c r="G31" s="87">
        <v>3078.24</v>
      </c>
      <c r="H31" s="87">
        <v>4418.3</v>
      </c>
      <c r="I31" s="87">
        <v>5411.02</v>
      </c>
      <c r="J31" s="87">
        <v>5935.9838950999974</v>
      </c>
      <c r="K31" s="97">
        <v>7002</v>
      </c>
      <c r="L31" s="97">
        <v>8085.4991140900011</v>
      </c>
      <c r="M31" s="97">
        <v>9308.326538379999</v>
      </c>
      <c r="N31" s="97">
        <v>12794.470368198999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</row>
    <row r="32" spans="1:222" s="29" customFormat="1">
      <c r="A32" s="5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5"/>
      <c r="P32" s="51"/>
      <c r="Q32" s="51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</row>
    <row r="33" spans="1:221" s="29" customFormat="1">
      <c r="A33" s="5"/>
      <c r="B33" s="32" t="s">
        <v>10</v>
      </c>
      <c r="C33" s="32">
        <v>4601.3300000000008</v>
      </c>
      <c r="D33" s="32">
        <v>11230.73</v>
      </c>
      <c r="E33" s="32">
        <v>18198</v>
      </c>
      <c r="F33" s="32">
        <v>24226</v>
      </c>
      <c r="G33" s="32">
        <v>31228.06</v>
      </c>
      <c r="H33" s="32">
        <v>40995.1</v>
      </c>
      <c r="I33" s="32">
        <v>47356.65</v>
      </c>
      <c r="J33" s="32">
        <v>54012.676469040001</v>
      </c>
      <c r="K33" s="32">
        <v>62007.178999999996</v>
      </c>
      <c r="L33" s="32">
        <v>68894.433492520009</v>
      </c>
      <c r="M33" s="32">
        <v>78021.97638704002</v>
      </c>
      <c r="N33" s="32">
        <v>94768.538144908991</v>
      </c>
      <c r="O33" s="3"/>
      <c r="P33" s="3"/>
      <c r="Q33" s="3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</row>
    <row r="34" spans="1:221" s="29" customFormat="1">
      <c r="A34" s="5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</row>
    <row r="35" spans="1:221" s="29" customFormat="1" ht="18.75" customHeight="1">
      <c r="A35" s="5"/>
      <c r="B35" s="33" t="s">
        <v>11</v>
      </c>
      <c r="C35" s="33">
        <v>137.68999999999869</v>
      </c>
      <c r="D35" s="33">
        <v>-1633.83</v>
      </c>
      <c r="E35" s="33">
        <v>-3526.5400000000009</v>
      </c>
      <c r="F35" s="33">
        <v>-1471.5200000000041</v>
      </c>
      <c r="G35" s="33">
        <v>-2494.380000000001</v>
      </c>
      <c r="H35" s="33">
        <v>-4365.6199999999953</v>
      </c>
      <c r="I35" s="33">
        <v>-5009.1399999999994</v>
      </c>
      <c r="J35" s="33">
        <v>-6066.2273885600007</v>
      </c>
      <c r="K35" s="33">
        <v>-5886.9490000000078</v>
      </c>
      <c r="L35" s="33">
        <v>-6939.0818146028614</v>
      </c>
      <c r="M35" s="33">
        <v>-10398.648314602877</v>
      </c>
      <c r="N35" s="33">
        <v>-18000.32372525183</v>
      </c>
      <c r="O35" s="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</row>
    <row r="36" spans="1:221" s="29" customFormat="1">
      <c r="A36" s="5"/>
      <c r="B36" s="32" t="s">
        <v>12</v>
      </c>
      <c r="C36" s="32">
        <v>-137.68999999999869</v>
      </c>
      <c r="D36" s="32">
        <v>1633.8299999999995</v>
      </c>
      <c r="E36" s="32">
        <v>3526.54</v>
      </c>
      <c r="F36" s="32">
        <v>1471.5200000000041</v>
      </c>
      <c r="G36" s="32">
        <v>2494.380000000001</v>
      </c>
      <c r="H36" s="32">
        <v>4365.6199999999953</v>
      </c>
      <c r="I36" s="32">
        <v>5009.1399999999994</v>
      </c>
      <c r="J36" s="32">
        <v>6066.2273885600007</v>
      </c>
      <c r="K36" s="32">
        <v>5886.9490000000078</v>
      </c>
      <c r="L36" s="32">
        <v>6939.0818146028614</v>
      </c>
      <c r="M36" s="32">
        <v>10398.648314602877</v>
      </c>
      <c r="N36" s="32">
        <v>18000.323725251834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</row>
    <row r="37" spans="1:221" s="29" customFormat="1">
      <c r="A37" s="5"/>
      <c r="B37" s="31" t="s">
        <v>13</v>
      </c>
      <c r="C37" s="32">
        <v>318.70000000000005</v>
      </c>
      <c r="D37" s="32">
        <v>245.5</v>
      </c>
      <c r="E37" s="32">
        <v>-1105.8999999999996</v>
      </c>
      <c r="F37" s="32">
        <v>-1093.3999999999996</v>
      </c>
      <c r="G37" s="32">
        <v>-353.69999999999982</v>
      </c>
      <c r="H37" s="32">
        <v>-583</v>
      </c>
      <c r="I37" s="32">
        <v>1048.0999999999995</v>
      </c>
      <c r="J37" s="32">
        <v>1387.0299999999997</v>
      </c>
      <c r="K37" s="32">
        <v>1490.8390000000009</v>
      </c>
      <c r="L37" s="32">
        <v>1444.759806</v>
      </c>
      <c r="M37" s="32">
        <v>1449.5160855499998</v>
      </c>
      <c r="N37" s="32">
        <v>7838.2187338099993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</row>
    <row r="38" spans="1:221" s="29" customFormat="1">
      <c r="A38" s="5"/>
      <c r="B38" s="31" t="s">
        <v>14</v>
      </c>
      <c r="C38" s="86">
        <v>2144.9</v>
      </c>
      <c r="D38" s="86">
        <v>2789.34</v>
      </c>
      <c r="E38" s="86">
        <v>3171.5</v>
      </c>
      <c r="F38" s="86">
        <v>3905.5</v>
      </c>
      <c r="G38" s="86">
        <v>4663</v>
      </c>
      <c r="H38" s="86">
        <v>4446.7</v>
      </c>
      <c r="I38" s="86">
        <v>6755.4</v>
      </c>
      <c r="J38" s="86">
        <v>7736.57</v>
      </c>
      <c r="K38" s="96">
        <v>8864.7790000000005</v>
      </c>
      <c r="L38" s="96">
        <v>9746.8918059999996</v>
      </c>
      <c r="M38" s="96">
        <v>9816.1708060000001</v>
      </c>
      <c r="N38" s="96">
        <v>21568.769276129999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</row>
    <row r="39" spans="1:221" s="29" customFormat="1">
      <c r="A39" s="5"/>
      <c r="B39" s="31" t="s">
        <v>15</v>
      </c>
      <c r="C39" s="86">
        <v>1826.2</v>
      </c>
      <c r="D39" s="86">
        <v>2543.84</v>
      </c>
      <c r="E39" s="86">
        <v>4277.3999999999996</v>
      </c>
      <c r="F39" s="86">
        <v>4998.8999999999996</v>
      </c>
      <c r="G39" s="86">
        <v>5016.7</v>
      </c>
      <c r="H39" s="86">
        <v>5029.7</v>
      </c>
      <c r="I39" s="86">
        <v>5707.3</v>
      </c>
      <c r="J39" s="86">
        <v>6349.54</v>
      </c>
      <c r="K39" s="96">
        <v>7373.94</v>
      </c>
      <c r="L39" s="96">
        <v>8302.1319999999996</v>
      </c>
      <c r="M39" s="96">
        <v>8366.6547204500002</v>
      </c>
      <c r="N39" s="96">
        <v>13730.550542319999</v>
      </c>
      <c r="O39" s="5"/>
      <c r="P39" s="5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</row>
    <row r="40" spans="1:221" s="29" customFormat="1">
      <c r="A40" s="5"/>
      <c r="B40" s="31" t="s">
        <v>16</v>
      </c>
      <c r="C40" s="63">
        <v>98.9</v>
      </c>
      <c r="D40" s="63">
        <v>205.7</v>
      </c>
      <c r="E40" s="63">
        <v>319.59999999999997</v>
      </c>
      <c r="F40" s="63">
        <v>327.39999999999998</v>
      </c>
      <c r="G40" s="63">
        <v>1402.51</v>
      </c>
      <c r="H40" s="63">
        <v>1730.9</v>
      </c>
      <c r="I40" s="63">
        <v>1750.7167999999999</v>
      </c>
      <c r="J40" s="63">
        <v>2091.9967999999999</v>
      </c>
      <c r="K40" s="63">
        <v>2218.0200199999999</v>
      </c>
      <c r="L40" s="63">
        <v>2460.0979600000001</v>
      </c>
      <c r="M40" s="63">
        <v>3547.8985328799999</v>
      </c>
      <c r="N40" s="63">
        <v>10589.884288453748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</row>
    <row r="41" spans="1:221" s="29" customFormat="1">
      <c r="A41" s="5"/>
      <c r="B41" s="31" t="s">
        <v>75</v>
      </c>
      <c r="C41" s="88">
        <v>221.8</v>
      </c>
      <c r="D41" s="88">
        <v>428.84</v>
      </c>
      <c r="E41" s="88">
        <v>608.29999999999995</v>
      </c>
      <c r="F41" s="88">
        <v>785.3</v>
      </c>
      <c r="G41" s="88">
        <v>2157.75</v>
      </c>
      <c r="H41" s="88">
        <v>2693.3</v>
      </c>
      <c r="I41" s="31">
        <v>2848.0167999999999</v>
      </c>
      <c r="J41" s="31">
        <v>3361.0567999999998</v>
      </c>
      <c r="K41" s="96">
        <v>3559.2900199999999</v>
      </c>
      <c r="L41" s="96">
        <v>3943.0409599999998</v>
      </c>
      <c r="M41" s="96">
        <v>5351.6577600000001</v>
      </c>
      <c r="N41" s="96">
        <v>12637.524539999999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</row>
    <row r="42" spans="1:221" s="29" customFormat="1">
      <c r="A42" s="5"/>
      <c r="B42" s="31" t="s">
        <v>15</v>
      </c>
      <c r="C42" s="88">
        <v>122.9</v>
      </c>
      <c r="D42" s="88">
        <v>223.14</v>
      </c>
      <c r="E42" s="88">
        <v>288.7</v>
      </c>
      <c r="F42" s="88">
        <v>457.9</v>
      </c>
      <c r="G42" s="88">
        <v>755.24</v>
      </c>
      <c r="H42" s="88">
        <v>962.4</v>
      </c>
      <c r="I42" s="88">
        <v>1097.3</v>
      </c>
      <c r="J42" s="88">
        <v>1269.06</v>
      </c>
      <c r="K42" s="96">
        <v>1341.27</v>
      </c>
      <c r="L42" s="96">
        <v>1482.943</v>
      </c>
      <c r="M42" s="96">
        <v>1803.7592271200001</v>
      </c>
      <c r="N42" s="96">
        <v>2047.6402515462501</v>
      </c>
      <c r="O42" s="5"/>
      <c r="P42" s="5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</row>
    <row r="43" spans="1:221" s="29" customFormat="1">
      <c r="A43" s="5"/>
      <c r="B43" s="31" t="s">
        <v>17</v>
      </c>
      <c r="C43" s="90">
        <v>87.4</v>
      </c>
      <c r="D43" s="90">
        <v>170.9</v>
      </c>
      <c r="E43" s="90">
        <v>346</v>
      </c>
      <c r="F43" s="90">
        <v>458.6</v>
      </c>
      <c r="G43" s="90">
        <v>578.20000000000005</v>
      </c>
      <c r="H43" s="90">
        <v>805.4</v>
      </c>
      <c r="I43" s="90">
        <v>888.40000000000009</v>
      </c>
      <c r="J43" s="90">
        <v>1073.6480853</v>
      </c>
      <c r="K43" s="97">
        <v>1177.6500000000001</v>
      </c>
      <c r="L43" s="97">
        <v>1344.5422836400001</v>
      </c>
      <c r="M43" s="97">
        <v>1488.5550000000001</v>
      </c>
      <c r="N43" s="97">
        <v>1930.1605470599998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</row>
    <row r="44" spans="1:221" s="29" customFormat="1">
      <c r="A44" s="5"/>
      <c r="B44" s="31" t="s">
        <v>20</v>
      </c>
      <c r="C44" s="90">
        <v>-169.6</v>
      </c>
      <c r="D44" s="90">
        <v>232.1</v>
      </c>
      <c r="E44" s="90">
        <v>401.5</v>
      </c>
      <c r="F44" s="90">
        <v>545.9</v>
      </c>
      <c r="G44" s="90">
        <v>-528.20000000000005</v>
      </c>
      <c r="H44" s="90">
        <v>-61.5</v>
      </c>
      <c r="I44" s="90">
        <v>225.58320000000003</v>
      </c>
      <c r="J44" s="90">
        <v>89.378810440000052</v>
      </c>
      <c r="K44" s="97">
        <v>902.9099799999999</v>
      </c>
      <c r="L44" s="97">
        <v>1242.7785169499998</v>
      </c>
      <c r="M44" s="97">
        <v>1754.7369118300003</v>
      </c>
      <c r="N44" s="97">
        <v>-6024.6998566999982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</row>
    <row r="45" spans="1:221" s="29" customFormat="1">
      <c r="A45" s="5"/>
      <c r="B45" s="31" t="s">
        <v>73</v>
      </c>
      <c r="C45" s="34">
        <v>-2336.6</v>
      </c>
      <c r="D45" s="34">
        <v>-1278.44</v>
      </c>
      <c r="E45" s="34">
        <v>-1173.8</v>
      </c>
      <c r="F45" s="34">
        <v>-759.6</v>
      </c>
      <c r="G45" s="34">
        <v>-1094.7</v>
      </c>
      <c r="H45" s="34">
        <v>-2742.5</v>
      </c>
      <c r="I45" s="34">
        <v>-6978.8759999999966</v>
      </c>
      <c r="J45" s="34">
        <v>-7550.0529999999999</v>
      </c>
      <c r="K45" s="34">
        <v>-7972.0349999999962</v>
      </c>
      <c r="L45" s="34">
        <v>-8072.2690000000002</v>
      </c>
      <c r="M45" s="34">
        <v>-8935.540204830002</v>
      </c>
      <c r="N45" s="34">
        <v>-10766.273123049992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</row>
    <row r="46" spans="1:221" s="29" customFormat="1" ht="13.8" thickBot="1">
      <c r="A46" s="5"/>
      <c r="B46" s="35" t="s">
        <v>24</v>
      </c>
      <c r="C46" s="36">
        <v>1863.5100000000011</v>
      </c>
      <c r="D46" s="36">
        <v>2986.2699999999995</v>
      </c>
      <c r="E46" s="36">
        <v>4388.8999999999996</v>
      </c>
      <c r="F46" s="36">
        <v>1992.6200000000035</v>
      </c>
      <c r="G46" s="36">
        <v>2490.2700000000009</v>
      </c>
      <c r="H46" s="36">
        <v>5216.3199999999952</v>
      </c>
      <c r="I46" s="36">
        <v>8075.2159999999967</v>
      </c>
      <c r="J46" s="36">
        <v>8974.2266928200006</v>
      </c>
      <c r="K46" s="36">
        <v>8069.5650000000032</v>
      </c>
      <c r="L46" s="36">
        <v>8519.172248012861</v>
      </c>
      <c r="M46" s="36">
        <v>11093.481989172878</v>
      </c>
      <c r="N46" s="36">
        <v>14433.033135678073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</row>
    <row r="47" spans="1:221" ht="13.8" thickBot="1">
      <c r="B47" s="37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221" s="29" customFormat="1">
      <c r="A48" s="5"/>
      <c r="B48" s="41" t="s">
        <v>25</v>
      </c>
      <c r="C48" s="42">
        <v>414633.5</v>
      </c>
      <c r="D48" s="42">
        <v>409138</v>
      </c>
      <c r="E48" s="42">
        <v>409138</v>
      </c>
      <c r="F48" s="42">
        <v>409138</v>
      </c>
      <c r="G48" s="42">
        <v>409138</v>
      </c>
      <c r="H48" s="42">
        <v>409138</v>
      </c>
      <c r="I48" s="42">
        <v>409138</v>
      </c>
      <c r="J48" s="42">
        <v>409138</v>
      </c>
      <c r="K48" s="42">
        <v>409138</v>
      </c>
      <c r="L48" s="42">
        <v>409138</v>
      </c>
      <c r="M48" s="42">
        <v>409138</v>
      </c>
      <c r="N48" s="42">
        <v>409138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</row>
    <row r="49" spans="1:221" s="29" customFormat="1" ht="13.8" thickBot="1">
      <c r="A49" s="5"/>
      <c r="B49" s="43" t="s">
        <v>26</v>
      </c>
      <c r="C49" s="44">
        <v>3.3207640000144388E-2</v>
      </c>
      <c r="D49" s="44">
        <v>-0.39933469880578187</v>
      </c>
      <c r="E49" s="44">
        <v>-0.8619438917920117</v>
      </c>
      <c r="F49" s="44">
        <v>-0.35966348762520323</v>
      </c>
      <c r="G49" s="44">
        <v>-0.60966715386984371</v>
      </c>
      <c r="H49" s="44">
        <v>-1.0670287286930071</v>
      </c>
      <c r="I49" s="44">
        <v>-1.2243155121254929</v>
      </c>
      <c r="J49" s="44">
        <v>-1.4826849103627628</v>
      </c>
      <c r="K49" s="44">
        <v>-1.4388663482736894</v>
      </c>
      <c r="L49" s="44">
        <v>-1.6960247678296472</v>
      </c>
      <c r="M49" s="44">
        <v>-2.5415992439232915</v>
      </c>
      <c r="N49" s="44">
        <v>-4.3995726931382153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</row>
    <row r="50" spans="1:221" ht="7.5" customHeight="1">
      <c r="B50" s="98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99"/>
      <c r="O50" s="6"/>
      <c r="P50" s="6"/>
    </row>
    <row r="51" spans="1:221">
      <c r="B51" s="290" t="s">
        <v>8</v>
      </c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6"/>
      <c r="P51" s="6"/>
    </row>
    <row r="52" spans="1:221">
      <c r="B52" s="99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  <c r="P52" s="7"/>
    </row>
    <row r="53" spans="1:221"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6"/>
      <c r="P53" s="6"/>
    </row>
    <row r="54" spans="1:221" ht="15.75" customHeight="1">
      <c r="B54" s="99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6"/>
      <c r="P54" s="6"/>
    </row>
    <row r="55" spans="1:221" ht="15" customHeight="1">
      <c r="B55" s="99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221">
      <c r="B56" s="25"/>
      <c r="N56" s="5"/>
    </row>
    <row r="57" spans="1:221">
      <c r="B57" s="25"/>
      <c r="N57" s="5"/>
    </row>
    <row r="58" spans="1:221" ht="30" customHeight="1">
      <c r="B58" s="25"/>
      <c r="N58" s="5"/>
    </row>
    <row r="59" spans="1:221">
      <c r="B59" s="25"/>
      <c r="N59" s="5"/>
    </row>
    <row r="60" spans="1:221" ht="80.25" customHeight="1">
      <c r="B60" s="25"/>
      <c r="N60" s="5"/>
    </row>
    <row r="61" spans="1:221">
      <c r="B61" s="2"/>
    </row>
    <row r="62" spans="1:221">
      <c r="B62" s="2"/>
    </row>
  </sheetData>
  <mergeCells count="5">
    <mergeCell ref="B2:N2"/>
    <mergeCell ref="B4:N4"/>
    <mergeCell ref="B3:N3"/>
    <mergeCell ref="P2:T3"/>
    <mergeCell ref="B51:N51"/>
  </mergeCells>
  <printOptions horizontalCentered="1" verticalCentered="1"/>
  <pageMargins left="1.299212598425197" right="0.74803149606299213" top="0.98425196850393704" bottom="0.98425196850393704" header="0" footer="0"/>
  <pageSetup scale="55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8"/>
  <dimension ref="B1:D61"/>
  <sheetViews>
    <sheetView workbookViewId="0">
      <selection activeCell="G14" sqref="G14"/>
    </sheetView>
  </sheetViews>
  <sheetFormatPr baseColWidth="10" defaultColWidth="11.44140625" defaultRowHeight="13.2" outlineLevelRow="1"/>
  <cols>
    <col min="2" max="2" width="45.6640625" customWidth="1"/>
    <col min="3" max="4" width="18.6640625" customWidth="1"/>
  </cols>
  <sheetData>
    <row r="1" spans="2:4" ht="15.6" thickBot="1">
      <c r="B1" s="1"/>
      <c r="C1" s="5"/>
      <c r="D1" s="5"/>
    </row>
    <row r="2" spans="2:4" ht="15.75" customHeight="1">
      <c r="B2" s="291" t="s">
        <v>31</v>
      </c>
      <c r="C2" s="292"/>
      <c r="D2" s="292"/>
    </row>
    <row r="3" spans="2:4" ht="15.6">
      <c r="B3" s="276" t="s">
        <v>87</v>
      </c>
      <c r="C3" s="267"/>
      <c r="D3" s="267"/>
    </row>
    <row r="4" spans="2:4" ht="16.2" thickBot="1">
      <c r="B4" s="277" t="s">
        <v>1</v>
      </c>
      <c r="C4" s="278"/>
      <c r="D4" s="278"/>
    </row>
    <row r="5" spans="2:4" ht="14.4" thickBot="1">
      <c r="B5" s="8" t="s">
        <v>30</v>
      </c>
      <c r="C5" s="61">
        <v>2013</v>
      </c>
      <c r="D5" s="61">
        <v>2014</v>
      </c>
    </row>
    <row r="6" spans="2:4" ht="14.4" thickBot="1">
      <c r="B6" s="27"/>
      <c r="C6" s="28"/>
      <c r="D6" s="28"/>
    </row>
    <row r="7" spans="2:4">
      <c r="B7" s="30" t="s">
        <v>2</v>
      </c>
      <c r="C7" s="30">
        <f t="shared" ref="C7" si="0">SUM(C8:C11)</f>
        <v>40150.579999999994</v>
      </c>
      <c r="D7" s="30">
        <f>+'CUENTA FINANCIERA 2014'!J7</f>
        <v>47946.449080480001</v>
      </c>
    </row>
    <row r="8" spans="2:4">
      <c r="B8" s="45" t="s">
        <v>56</v>
      </c>
      <c r="C8" s="31">
        <v>38470.839999999997</v>
      </c>
      <c r="D8" s="31">
        <f>+'CUENTA FINANCIERA 2014'!J8</f>
        <v>46395.284461119998</v>
      </c>
    </row>
    <row r="9" spans="2:4">
      <c r="B9" s="45" t="s">
        <v>57</v>
      </c>
      <c r="C9" s="31">
        <v>1008.84</v>
      </c>
      <c r="D9" s="31">
        <f>+'CUENTA FINANCIERA 2014'!J9</f>
        <v>1073.6480853</v>
      </c>
    </row>
    <row r="10" spans="2:4">
      <c r="B10" s="45" t="s">
        <v>58</v>
      </c>
      <c r="C10" s="31">
        <v>670.9</v>
      </c>
      <c r="D10" s="31">
        <f>+'CUENTA FINANCIERA 2014'!J10</f>
        <v>477.51653405999997</v>
      </c>
    </row>
    <row r="11" spans="2:4">
      <c r="B11" s="45" t="s">
        <v>59</v>
      </c>
      <c r="C11" s="31">
        <v>0</v>
      </c>
      <c r="D11" s="31">
        <f>+'CUENTA FINANCIERA 2014'!J11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1">SUM(C14+C21+C24+C18)+C25</f>
        <v>44965.605722</v>
      </c>
      <c r="D13" s="32">
        <f t="shared" ref="D13" si="2">SUM(D14+D21+D24+D18)+D25</f>
        <v>45220.769358240002</v>
      </c>
    </row>
    <row r="14" spans="2:4">
      <c r="B14" s="46" t="s">
        <v>60</v>
      </c>
      <c r="C14" s="32">
        <f t="shared" ref="C14" si="3">SUM(C15:C17)</f>
        <v>28035.739999999998</v>
      </c>
      <c r="D14" s="32">
        <f t="shared" ref="D14" si="4">SUM(D15:D17)</f>
        <v>27994.078358240004</v>
      </c>
    </row>
    <row r="15" spans="2:4">
      <c r="B15" s="47" t="s">
        <v>64</v>
      </c>
      <c r="C15" s="85">
        <v>20244.84</v>
      </c>
      <c r="D15" s="85">
        <f>+'CUENTA FINANCIERA 2014'!J15</f>
        <v>21066.519341823747</v>
      </c>
    </row>
    <row r="16" spans="2:4">
      <c r="B16" s="47" t="s">
        <v>65</v>
      </c>
      <c r="C16" s="85">
        <v>2142.6</v>
      </c>
      <c r="D16" s="85">
        <f>+'CUENTA FINANCIERA 2014'!J16</f>
        <v>2189.0439999999999</v>
      </c>
    </row>
    <row r="17" spans="2:4">
      <c r="B17" s="47" t="s">
        <v>66</v>
      </c>
      <c r="C17" s="86">
        <v>5648.3</v>
      </c>
      <c r="D17" s="86">
        <f>+'CUENTA FINANCIERA 2014'!J17</f>
        <v>4738.5150164162533</v>
      </c>
    </row>
    <row r="18" spans="2:4">
      <c r="B18" s="46" t="s">
        <v>61</v>
      </c>
      <c r="C18" s="32">
        <f t="shared" ref="C18:D18" si="5">+C19+C20</f>
        <v>492.5</v>
      </c>
      <c r="D18" s="32">
        <f t="shared" si="5"/>
        <v>502.30599999999998</v>
      </c>
    </row>
    <row r="19" spans="2:4">
      <c r="B19" s="47" t="s">
        <v>67</v>
      </c>
      <c r="C19" s="86">
        <v>349.8</v>
      </c>
      <c r="D19" s="86">
        <f>+'CUENTA FINANCIERA 2014'!J19</f>
        <v>356.25599999999997</v>
      </c>
    </row>
    <row r="20" spans="2:4">
      <c r="B20" s="47" t="s">
        <v>68</v>
      </c>
      <c r="C20" s="86">
        <v>142.69999999999999</v>
      </c>
      <c r="D20" s="86">
        <f>+'CUENTA FINANCIERA 2014'!J20</f>
        <v>146.05000000000001</v>
      </c>
    </row>
    <row r="21" spans="2:4">
      <c r="B21" s="46" t="s">
        <v>62</v>
      </c>
      <c r="C21" s="32">
        <f t="shared" ref="C21:D21" si="6">SUM(C22+C23)</f>
        <v>5043.04</v>
      </c>
      <c r="D21" s="32">
        <f t="shared" si="6"/>
        <v>6172.1450000000004</v>
      </c>
    </row>
    <row r="22" spans="2:4">
      <c r="B22" s="47" t="s">
        <v>67</v>
      </c>
      <c r="C22" s="86">
        <v>4240.74</v>
      </c>
      <c r="D22" s="86">
        <f>+'CUENTA FINANCIERA 2014'!J22</f>
        <v>1863.145</v>
      </c>
    </row>
    <row r="23" spans="2:4">
      <c r="B23" s="47" t="s">
        <v>68</v>
      </c>
      <c r="C23" s="86">
        <v>802.3</v>
      </c>
      <c r="D23" s="86">
        <f>+'CUENTA FINANCIERA 2014'!J23</f>
        <v>4309</v>
      </c>
    </row>
    <row r="24" spans="2:4">
      <c r="B24" s="46" t="s">
        <v>63</v>
      </c>
      <c r="C24" s="87">
        <v>11394.325722</v>
      </c>
      <c r="D24" s="87">
        <f>+'CUENTA FINANCIERA 2014'!J24</f>
        <v>10552.24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:D27" si="7">+C8-C13</f>
        <v>-6494.7657220000037</v>
      </c>
      <c r="D27" s="32">
        <f t="shared" si="7"/>
        <v>1174.5151028799955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8">SUM(C30:C33)</f>
        <v>9451.074278</v>
      </c>
      <c r="D29" s="32">
        <f t="shared" ref="D29" si="9">SUM(D30:D33)</f>
        <v>8791.9071107999971</v>
      </c>
    </row>
    <row r="30" spans="2:4">
      <c r="B30" s="45" t="s">
        <v>69</v>
      </c>
      <c r="C30" s="87">
        <v>3874.7</v>
      </c>
      <c r="D30" s="87">
        <f>+'CUENTA FINANCIERA 2014'!J29</f>
        <v>2855.9232157000001</v>
      </c>
    </row>
    <row r="31" spans="2:4">
      <c r="B31" s="45" t="s">
        <v>70</v>
      </c>
      <c r="C31" s="87">
        <v>0</v>
      </c>
      <c r="D31" s="87">
        <f>+'CUENTA FINANCIERA 2014'!J30</f>
        <v>0</v>
      </c>
    </row>
    <row r="32" spans="2:4">
      <c r="B32" s="45" t="s">
        <v>63</v>
      </c>
      <c r="C32" s="87">
        <v>5576.3742780000002</v>
      </c>
      <c r="D32" s="87">
        <f>+'CUENTA FINANCIERA 2014'!J31</f>
        <v>5935.9838950999974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:D35" si="10">SUM(C13+C29)</f>
        <v>54416.68</v>
      </c>
      <c r="D35" s="32">
        <f t="shared" si="10"/>
        <v>54012.676469040001</v>
      </c>
    </row>
    <row r="36" spans="2:4">
      <c r="B36" s="32"/>
      <c r="C36" s="31"/>
      <c r="D36" s="31"/>
    </row>
    <row r="37" spans="2:4">
      <c r="B37" s="33" t="s">
        <v>11</v>
      </c>
      <c r="C37" s="33">
        <f t="shared" ref="C37:D37" si="11">SUM(C7-C35)</f>
        <v>-14266.100000000006</v>
      </c>
      <c r="D37" s="33">
        <f t="shared" si="11"/>
        <v>-6066.2273885600007</v>
      </c>
    </row>
    <row r="38" spans="2:4">
      <c r="B38" s="32" t="s">
        <v>12</v>
      </c>
      <c r="C38" s="32">
        <f t="shared" ref="C38:D38" si="12">+C39+C42+C45+C46+C47+C48+C50+C51+C52+C53+C56+C57+C54+C55+C49</f>
        <v>14266.100000000009</v>
      </c>
      <c r="D38" s="32" t="e">
        <f t="shared" si="12"/>
        <v>#REF!</v>
      </c>
    </row>
    <row r="39" spans="2:4">
      <c r="B39" s="31" t="s">
        <v>13</v>
      </c>
      <c r="C39" s="32">
        <f t="shared" ref="C39:D39" si="13">+C40-C41</f>
        <v>3492.7000000000007</v>
      </c>
      <c r="D39" s="32">
        <f t="shared" si="13"/>
        <v>1387.0299999999997</v>
      </c>
    </row>
    <row r="40" spans="2:4">
      <c r="B40" s="31" t="s">
        <v>14</v>
      </c>
      <c r="C40" s="86">
        <v>9317.1</v>
      </c>
      <c r="D40" s="86">
        <f>+'CUENTA FINANCIERA 2014'!J38</f>
        <v>7736.57</v>
      </c>
    </row>
    <row r="41" spans="2:4">
      <c r="B41" s="31" t="s">
        <v>15</v>
      </c>
      <c r="C41" s="88">
        <v>5824.4</v>
      </c>
      <c r="D41" s="88">
        <f>+'CUENTA FINANCIERA 2014'!J39</f>
        <v>6349.54</v>
      </c>
    </row>
    <row r="42" spans="2:4">
      <c r="B42" s="31" t="s">
        <v>16</v>
      </c>
      <c r="C42" s="63">
        <f t="shared" ref="C42:D42" si="14">+C43-C44</f>
        <v>14998.1</v>
      </c>
      <c r="D42" s="63">
        <f t="shared" si="14"/>
        <v>2091.9967999999999</v>
      </c>
    </row>
    <row r="43" spans="2:4">
      <c r="B43" s="31" t="s">
        <v>75</v>
      </c>
      <c r="C43" s="88">
        <v>15801.2</v>
      </c>
      <c r="D43" s="88">
        <f>+'CUENTA FINANCIERA 2014'!J41</f>
        <v>3361.0567999999998</v>
      </c>
    </row>
    <row r="44" spans="2:4">
      <c r="B44" s="31" t="s">
        <v>15</v>
      </c>
      <c r="C44" s="89">
        <v>803.1</v>
      </c>
      <c r="D44" s="89">
        <f>+'CUENTA FINANCIERA 2014'!J42</f>
        <v>1269.06</v>
      </c>
    </row>
    <row r="45" spans="2:4">
      <c r="B45" s="31" t="s">
        <v>17</v>
      </c>
      <c r="C45" s="90">
        <v>253.4</v>
      </c>
      <c r="D45" s="90">
        <f>+'CUENTA FINANCIERA 2014'!J43</f>
        <v>1073.6480853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2014'!J44+'CUENTA FINANCIERA 2014'!J44</f>
        <v>178.7576208800001</v>
      </c>
    </row>
    <row r="49" spans="2:4">
      <c r="B49" s="31" t="s">
        <v>73</v>
      </c>
      <c r="C49" s="34">
        <v>-4200.8</v>
      </c>
      <c r="D49" s="34">
        <f>+'CUENTA FINANCIERA 2014'!J45</f>
        <v>-7550.0529999999999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 t="e">
        <f>+'CUENTA FINANCIERA 2014'!#REF!</f>
        <v>#REF!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.8" collapsed="1" thickBot="1">
      <c r="B57" s="35" t="s">
        <v>24</v>
      </c>
      <c r="C57" s="92">
        <f t="shared" ref="C57:D57" si="15">-(+C37+C39+C42+C45+C46+C47+C48+C49+C50+C51+C52+C53+C54+C55+C56)</f>
        <v>-277.29999999999472</v>
      </c>
      <c r="D57" s="92" t="e">
        <f t="shared" si="15"/>
        <v>#REF!</v>
      </c>
    </row>
    <row r="58" spans="2:4" ht="13.8" thickBot="1">
      <c r="B58" s="37"/>
      <c r="C58" s="39"/>
      <c r="D58" s="39"/>
    </row>
    <row r="59" spans="2:4" ht="13.8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.8" thickBot="1">
      <c r="B61" s="43" t="s">
        <v>26</v>
      </c>
      <c r="C61" s="44">
        <f t="shared" ref="C61:D61" si="16">+C37/C60*100</f>
        <v>-3.7911305281396341</v>
      </c>
      <c r="D61" s="44">
        <f t="shared" si="16"/>
        <v>-1.4912063393706982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/>
  <dimension ref="B1:D61"/>
  <sheetViews>
    <sheetView workbookViewId="0">
      <selection activeCell="B3" sqref="B3:D3"/>
    </sheetView>
  </sheetViews>
  <sheetFormatPr baseColWidth="10" defaultColWidth="11.44140625" defaultRowHeight="13.2" outlineLevelRow="1"/>
  <cols>
    <col min="2" max="2" width="45.6640625" customWidth="1"/>
    <col min="3" max="4" width="18.6640625" customWidth="1"/>
  </cols>
  <sheetData>
    <row r="1" spans="2:4" ht="15.6" thickBot="1">
      <c r="B1" s="1"/>
      <c r="C1" s="5"/>
      <c r="D1" s="5"/>
    </row>
    <row r="2" spans="2:4" ht="15.75" customHeight="1">
      <c r="B2" s="291" t="s">
        <v>31</v>
      </c>
      <c r="C2" s="292"/>
      <c r="D2" s="292"/>
    </row>
    <row r="3" spans="2:4" ht="15.6">
      <c r="B3" s="276" t="s">
        <v>89</v>
      </c>
      <c r="C3" s="267"/>
      <c r="D3" s="267"/>
    </row>
    <row r="4" spans="2:4" ht="16.2" thickBot="1">
      <c r="B4" s="277" t="s">
        <v>1</v>
      </c>
      <c r="C4" s="278"/>
      <c r="D4" s="278"/>
    </row>
    <row r="5" spans="2:4" ht="14.4" thickBot="1">
      <c r="B5" s="8" t="s">
        <v>30</v>
      </c>
      <c r="C5" s="61">
        <v>2013</v>
      </c>
      <c r="D5" s="61">
        <v>2014</v>
      </c>
    </row>
    <row r="6" spans="2:4" ht="14.4" thickBot="1">
      <c r="B6" s="27"/>
      <c r="C6" s="28"/>
      <c r="D6" s="28"/>
    </row>
    <row r="7" spans="2:4">
      <c r="B7" s="30" t="s">
        <v>2</v>
      </c>
      <c r="C7" s="30">
        <v>46834.34</v>
      </c>
      <c r="D7" s="30">
        <f>+'CUENTA FINANCIERA 2014'!K7</f>
        <v>56120.229999999989</v>
      </c>
    </row>
    <row r="8" spans="2:4">
      <c r="B8" s="45" t="s">
        <v>56</v>
      </c>
      <c r="C8" s="31">
        <v>44927</v>
      </c>
      <c r="D8" s="31">
        <f>+'CUENTA FINANCIERA 2014'!K8</f>
        <v>54361.329999999994</v>
      </c>
    </row>
    <row r="9" spans="2:4">
      <c r="B9" s="45" t="s">
        <v>57</v>
      </c>
      <c r="C9" s="31">
        <v>1113.74</v>
      </c>
      <c r="D9" s="31">
        <f>+'CUENTA FINANCIERA 2014'!K9</f>
        <v>1177.7</v>
      </c>
    </row>
    <row r="10" spans="2:4">
      <c r="B10" s="45" t="s">
        <v>58</v>
      </c>
      <c r="C10" s="31">
        <v>793.6</v>
      </c>
      <c r="D10" s="31">
        <f>+'CUENTA FINANCIERA 2014'!K10</f>
        <v>581.20000000000005</v>
      </c>
    </row>
    <row r="11" spans="2:4">
      <c r="B11" s="45" t="s">
        <v>59</v>
      </c>
      <c r="C11" s="31">
        <v>0</v>
      </c>
      <c r="D11" s="31">
        <f>+'CUENTA FINANCIERA 2014'!K11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0">SUM(C14+C21+C24+C18)+C25</f>
        <v>50987.051014999997</v>
      </c>
      <c r="D13" s="32">
        <f t="shared" ref="D13" si="1">SUM(D14+D21+D24+D18)+D25</f>
        <v>51444.288999999997</v>
      </c>
    </row>
    <row r="14" spans="2:4">
      <c r="B14" s="46" t="s">
        <v>60</v>
      </c>
      <c r="C14" s="32">
        <f t="shared" ref="C14" si="2">SUM(C15:C17)</f>
        <v>31295.75</v>
      </c>
      <c r="D14" s="32">
        <f t="shared" ref="D14" si="3">SUM(D15:D17)</f>
        <v>31343.479999999996</v>
      </c>
    </row>
    <row r="15" spans="2:4">
      <c r="B15" s="47" t="s">
        <v>64</v>
      </c>
      <c r="C15" s="85">
        <v>22457.55</v>
      </c>
      <c r="D15" s="85">
        <f>+'CUENTA FINANCIERA 2014'!K15</f>
        <v>23392.94</v>
      </c>
    </row>
    <row r="16" spans="2:4">
      <c r="B16" s="47" t="s">
        <v>65</v>
      </c>
      <c r="C16" s="85">
        <v>2493</v>
      </c>
      <c r="D16" s="85">
        <f>+'CUENTA FINANCIERA 2014'!K16</f>
        <v>2542.3000000000002</v>
      </c>
    </row>
    <row r="17" spans="2:4">
      <c r="B17" s="47" t="s">
        <v>66</v>
      </c>
      <c r="C17" s="86">
        <v>6345.2</v>
      </c>
      <c r="D17" s="86">
        <f>+'CUENTA FINANCIERA 2014'!K17</f>
        <v>5408.24</v>
      </c>
    </row>
    <row r="18" spans="2:4">
      <c r="B18" s="46" t="s">
        <v>61</v>
      </c>
      <c r="C18" s="32">
        <f t="shared" ref="C18" si="4">+C19+C20</f>
        <v>553.75</v>
      </c>
      <c r="D18" s="32">
        <f t="shared" ref="D18" si="5">+D19+D20</f>
        <v>574.35</v>
      </c>
    </row>
    <row r="19" spans="2:4">
      <c r="B19" s="47" t="s">
        <v>67</v>
      </c>
      <c r="C19" s="86">
        <v>394.85</v>
      </c>
      <c r="D19" s="86">
        <f>+'CUENTA FINANCIERA 2014'!K19</f>
        <v>404.94</v>
      </c>
    </row>
    <row r="20" spans="2:4">
      <c r="B20" s="47" t="s">
        <v>68</v>
      </c>
      <c r="C20" s="86">
        <v>158.9</v>
      </c>
      <c r="D20" s="86">
        <f>+'CUENTA FINANCIERA 2014'!K20</f>
        <v>169.41</v>
      </c>
    </row>
    <row r="21" spans="2:4">
      <c r="B21" s="46" t="s">
        <v>62</v>
      </c>
      <c r="C21" s="32">
        <f t="shared" ref="C21" si="6">SUM(C22+C23)</f>
        <v>5961.85</v>
      </c>
      <c r="D21" s="32">
        <f t="shared" ref="D21" si="7">SUM(D22+D23)</f>
        <v>7266.3190000000004</v>
      </c>
    </row>
    <row r="22" spans="2:4">
      <c r="B22" s="47" t="s">
        <v>67</v>
      </c>
      <c r="C22" s="86">
        <v>4632.55</v>
      </c>
      <c r="D22" s="86">
        <f>+'CUENTA FINANCIERA 2014'!K22</f>
        <v>2412.96</v>
      </c>
    </row>
    <row r="23" spans="2:4">
      <c r="B23" s="47" t="s">
        <v>68</v>
      </c>
      <c r="C23" s="86">
        <v>1329.3</v>
      </c>
      <c r="D23" s="86">
        <f>+'CUENTA FINANCIERA 2014'!K23</f>
        <v>4853.3590000000004</v>
      </c>
    </row>
    <row r="24" spans="2:4">
      <c r="B24" s="46" t="s">
        <v>63</v>
      </c>
      <c r="C24" s="87">
        <v>13175.701014999999</v>
      </c>
      <c r="D24" s="87">
        <f>+'CUENTA FINANCIERA 2014'!K24</f>
        <v>12260.14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" si="8">+C8-C13</f>
        <v>-6060.0510149999973</v>
      </c>
      <c r="D27" s="32">
        <f t="shared" ref="D27" si="9">+D8-D13</f>
        <v>2917.0409999999974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10">SUM(C30:C33)</f>
        <v>11186.198985000001</v>
      </c>
      <c r="D29" s="32">
        <f t="shared" ref="D29" si="11">SUM(D30:D33)</f>
        <v>10562.89</v>
      </c>
    </row>
    <row r="30" spans="2:4">
      <c r="B30" s="45" t="s">
        <v>69</v>
      </c>
      <c r="C30" s="87">
        <v>4672.6000000000004</v>
      </c>
      <c r="D30" s="87">
        <f>+'CUENTA FINANCIERA 2014'!K29</f>
        <v>3560.89</v>
      </c>
    </row>
    <row r="31" spans="2:4">
      <c r="B31" s="45" t="s">
        <v>70</v>
      </c>
      <c r="C31" s="87">
        <v>0</v>
      </c>
      <c r="D31" s="87">
        <f>+'CUENTA FINANCIERA 2014'!K30</f>
        <v>0</v>
      </c>
    </row>
    <row r="32" spans="2:4">
      <c r="B32" s="45" t="s">
        <v>63</v>
      </c>
      <c r="C32" s="87">
        <v>6513.5989850000005</v>
      </c>
      <c r="D32" s="87">
        <f>+'CUENTA FINANCIERA 2014'!K31</f>
        <v>7002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" si="12">SUM(C13+C29)</f>
        <v>62173.25</v>
      </c>
      <c r="D35" s="32">
        <f t="shared" ref="D35" si="13">SUM(D13+D29)</f>
        <v>62007.178999999996</v>
      </c>
    </row>
    <row r="36" spans="2:4">
      <c r="B36" s="32"/>
      <c r="C36" s="31"/>
      <c r="D36" s="31"/>
    </row>
    <row r="37" spans="2:4">
      <c r="B37" s="33" t="s">
        <v>11</v>
      </c>
      <c r="C37" s="33">
        <f t="shared" ref="C37" si="14">SUM(C7-C35)</f>
        <v>-15338.910000000003</v>
      </c>
      <c r="D37" s="33">
        <f t="shared" ref="D37" si="15">SUM(D7-D35)</f>
        <v>-5886.9490000000078</v>
      </c>
    </row>
    <row r="38" spans="2:4">
      <c r="B38" s="32" t="s">
        <v>12</v>
      </c>
      <c r="C38" s="32">
        <f t="shared" ref="C38" si="16">+C39+C42+C45+C46+C47+C48+C50+C51+C52+C53+C56+C57+C54+C55+C49</f>
        <v>15338.910000000005</v>
      </c>
      <c r="D38" s="32" t="e">
        <f t="shared" ref="D38" si="17">+D39+D42+D45+D46+D47+D48+D50+D51+D52+D53+D56+D57+D54+D55+D49</f>
        <v>#REF!</v>
      </c>
    </row>
    <row r="39" spans="2:4">
      <c r="B39" s="31" t="s">
        <v>13</v>
      </c>
      <c r="C39" s="32">
        <f t="shared" ref="C39" si="18">+C40-C41</f>
        <v>5110</v>
      </c>
      <c r="D39" s="32">
        <f t="shared" ref="D39" si="19">+D40-D41</f>
        <v>1490.8390000000009</v>
      </c>
    </row>
    <row r="40" spans="2:4">
      <c r="B40" s="31" t="s">
        <v>14</v>
      </c>
      <c r="C40" s="86">
        <v>10970.6</v>
      </c>
      <c r="D40" s="86">
        <f>+'CUENTA FINANCIERA 2014'!K38</f>
        <v>8864.7790000000005</v>
      </c>
    </row>
    <row r="41" spans="2:4">
      <c r="B41" s="31" t="s">
        <v>15</v>
      </c>
      <c r="C41" s="88">
        <v>5860.6</v>
      </c>
      <c r="D41" s="88">
        <f>+'CUENTA FINANCIERA 2014'!K39</f>
        <v>7373.94</v>
      </c>
    </row>
    <row r="42" spans="2:4">
      <c r="B42" s="31" t="s">
        <v>16</v>
      </c>
      <c r="C42" s="63">
        <f t="shared" ref="C42" si="20">+C43-C44</f>
        <v>16008.800000000001</v>
      </c>
      <c r="D42" s="63">
        <f t="shared" ref="D42" si="21">+D43-D44</f>
        <v>2218.0200199999999</v>
      </c>
    </row>
    <row r="43" spans="2:4">
      <c r="B43" s="31" t="s">
        <v>75</v>
      </c>
      <c r="C43" s="88">
        <v>16869.400000000001</v>
      </c>
      <c r="D43" s="88">
        <f>+'CUENTA FINANCIERA 2014'!K41</f>
        <v>3559.2900199999999</v>
      </c>
    </row>
    <row r="44" spans="2:4">
      <c r="B44" s="31" t="s">
        <v>15</v>
      </c>
      <c r="C44" s="89">
        <v>860.6</v>
      </c>
      <c r="D44" s="89">
        <f>+'CUENTA FINANCIERA 2014'!K42</f>
        <v>1341.27</v>
      </c>
    </row>
    <row r="45" spans="2:4">
      <c r="B45" s="31" t="s">
        <v>17</v>
      </c>
      <c r="C45" s="90">
        <v>282.8</v>
      </c>
      <c r="D45" s="90">
        <f>+'CUENTA FINANCIERA 2014'!K43</f>
        <v>1177.6500000000001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2014'!J44+'CUENTA FINANCIERA 2014'!K44</f>
        <v>992.28879043999996</v>
      </c>
    </row>
    <row r="49" spans="2:4">
      <c r="B49" s="31" t="s">
        <v>73</v>
      </c>
      <c r="C49" s="34">
        <v>-4579.6000000000004</v>
      </c>
      <c r="D49" s="34">
        <f>+'CUENTA FINANCIERA 2014'!K45</f>
        <v>-7972.0349999999962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 t="e">
        <f>+'CUENTA FINANCIERA 2014'!#REF!</f>
        <v>#REF!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.8" collapsed="1" thickBot="1">
      <c r="B57" s="35" t="s">
        <v>24</v>
      </c>
      <c r="C57" s="92">
        <f t="shared" ref="C57" si="22">-(+C37+C39+C42+C45+C46+C47+C48+C49+C50+C51+C52+C53+C54+C55+C56)</f>
        <v>-1483.0899999999974</v>
      </c>
      <c r="D57" s="92" t="e">
        <f t="shared" ref="D57" si="23">-(+D37+D39+D42+D45+D46+D47+D48+D49+D50+D51+D52+D53+D54+D55+D56)</f>
        <v>#REF!</v>
      </c>
    </row>
    <row r="58" spans="2:4" ht="13.8" thickBot="1">
      <c r="B58" s="37"/>
      <c r="C58" s="39"/>
      <c r="D58" s="39"/>
    </row>
    <row r="59" spans="2:4" ht="13.8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.8" thickBot="1">
      <c r="B61" s="43" t="s">
        <v>26</v>
      </c>
      <c r="C61" s="44">
        <f t="shared" ref="C61:D61" si="24">+C37/C60*100</f>
        <v>-4.0762233525200511</v>
      </c>
      <c r="D61" s="44">
        <f t="shared" si="24"/>
        <v>-1.4471359390363834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0"/>
  <dimension ref="B1:D61"/>
  <sheetViews>
    <sheetView workbookViewId="0">
      <selection activeCell="B3" sqref="B3:D3"/>
    </sheetView>
  </sheetViews>
  <sheetFormatPr baseColWidth="10" defaultColWidth="11.44140625" defaultRowHeight="13.2" outlineLevelRow="1"/>
  <cols>
    <col min="2" max="2" width="45.6640625" customWidth="1"/>
    <col min="3" max="4" width="18.6640625" customWidth="1"/>
  </cols>
  <sheetData>
    <row r="1" spans="2:4" ht="15.6" thickBot="1">
      <c r="B1" s="1"/>
      <c r="C1" s="5"/>
      <c r="D1" s="5"/>
    </row>
    <row r="2" spans="2:4" ht="15.75" customHeight="1">
      <c r="B2" s="291" t="s">
        <v>31</v>
      </c>
      <c r="C2" s="292"/>
      <c r="D2" s="292"/>
    </row>
    <row r="3" spans="2:4" ht="15.6">
      <c r="B3" s="276" t="s">
        <v>90</v>
      </c>
      <c r="C3" s="267"/>
      <c r="D3" s="267"/>
    </row>
    <row r="4" spans="2:4" ht="16.2" thickBot="1">
      <c r="B4" s="277" t="s">
        <v>1</v>
      </c>
      <c r="C4" s="278"/>
      <c r="D4" s="278"/>
    </row>
    <row r="5" spans="2:4" ht="14.4" thickBot="1">
      <c r="B5" s="8" t="s">
        <v>30</v>
      </c>
      <c r="C5" s="61">
        <v>2013</v>
      </c>
      <c r="D5" s="61">
        <v>2014</v>
      </c>
    </row>
    <row r="6" spans="2:4" ht="14.4" thickBot="1">
      <c r="B6" s="27"/>
      <c r="C6" s="28"/>
      <c r="D6" s="28"/>
    </row>
    <row r="7" spans="2:4">
      <c r="B7" s="30" t="s">
        <v>2</v>
      </c>
      <c r="C7" s="30">
        <v>51898.530000000006</v>
      </c>
      <c r="D7" s="30">
        <f>+'CUENTA FINANCIERA 2014'!L7</f>
        <v>61955.351677917148</v>
      </c>
    </row>
    <row r="8" spans="2:4">
      <c r="B8" s="45" t="s">
        <v>56</v>
      </c>
      <c r="C8" s="31">
        <v>49744.590000000011</v>
      </c>
      <c r="D8" s="31">
        <f>+'CUENTA FINANCIERA 2014'!L8</f>
        <v>59846.713630927145</v>
      </c>
    </row>
    <row r="9" spans="2:4">
      <c r="B9" s="45" t="s">
        <v>57</v>
      </c>
      <c r="C9" s="31">
        <v>1233.8399999999999</v>
      </c>
      <c r="D9" s="31">
        <f>+'CUENTA FINANCIERA 2014'!L9</f>
        <v>1344.5</v>
      </c>
    </row>
    <row r="10" spans="2:4">
      <c r="B10" s="45" t="s">
        <v>58</v>
      </c>
      <c r="C10" s="31">
        <v>920.1</v>
      </c>
      <c r="D10" s="31">
        <f>+'CUENTA FINANCIERA 2014'!L10</f>
        <v>764.13804699000013</v>
      </c>
    </row>
    <row r="11" spans="2:4">
      <c r="B11" s="45" t="s">
        <v>59</v>
      </c>
      <c r="C11" s="31">
        <v>0</v>
      </c>
      <c r="D11" s="31">
        <f>+'CUENTA FINANCIERA 2014'!L11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0">SUM(C14+C21+C24+C18)+C25</f>
        <v>56817.586561000004</v>
      </c>
      <c r="D13" s="32">
        <f t="shared" ref="D13" si="1">SUM(D14+D21+D24+D18)+D25</f>
        <v>56837.134061110009</v>
      </c>
    </row>
    <row r="14" spans="2:4">
      <c r="B14" s="46" t="s">
        <v>60</v>
      </c>
      <c r="C14" s="32">
        <f t="shared" ref="C14" si="2">SUM(C15:C17)</f>
        <v>35062.44</v>
      </c>
      <c r="D14" s="32">
        <f t="shared" ref="D14" si="3">SUM(D15:D17)</f>
        <v>34838.903273030002</v>
      </c>
    </row>
    <row r="15" spans="2:4">
      <c r="B15" s="47" t="s">
        <v>64</v>
      </c>
      <c r="C15" s="85">
        <v>24852.400000000001</v>
      </c>
      <c r="D15" s="85">
        <f>+'CUENTA FINANCIERA 2014'!L15</f>
        <v>25839.77875703069</v>
      </c>
    </row>
    <row r="16" spans="2:4">
      <c r="B16" s="47" t="s">
        <v>65</v>
      </c>
      <c r="C16" s="85">
        <v>2759.44</v>
      </c>
      <c r="D16" s="85">
        <f>+'CUENTA FINANCIERA 2014'!L16</f>
        <v>2813.9137000000001</v>
      </c>
    </row>
    <row r="17" spans="2:4">
      <c r="B17" s="47" t="s">
        <v>66</v>
      </c>
      <c r="C17" s="86">
        <v>7450.6</v>
      </c>
      <c r="D17" s="86">
        <f>+'CUENTA FINANCIERA 2014'!L17</f>
        <v>6185.2108159993113</v>
      </c>
    </row>
    <row r="18" spans="2:4">
      <c r="B18" s="46" t="s">
        <v>61</v>
      </c>
      <c r="C18" s="32">
        <f t="shared" ref="C18" si="4">+C19+C20</f>
        <v>6646.8050000000003</v>
      </c>
      <c r="D18" s="32">
        <f t="shared" ref="D18" si="5">+D19+D20</f>
        <v>669.80899999999997</v>
      </c>
    </row>
    <row r="19" spans="2:4">
      <c r="B19" s="47" t="s">
        <v>67</v>
      </c>
      <c r="C19" s="86">
        <v>5244.3050000000003</v>
      </c>
      <c r="D19" s="86">
        <f>+'CUENTA FINANCIERA 2014'!L19</f>
        <v>452.00599999999997</v>
      </c>
    </row>
    <row r="20" spans="2:4">
      <c r="B20" s="47" t="s">
        <v>68</v>
      </c>
      <c r="C20" s="86">
        <v>1402.5</v>
      </c>
      <c r="D20" s="86">
        <f>+'CUENTA FINANCIERA 2014'!L20</f>
        <v>217.803</v>
      </c>
    </row>
    <row r="21" spans="2:4">
      <c r="B21" s="46" t="s">
        <v>62</v>
      </c>
      <c r="C21" s="32">
        <f t="shared" ref="C21" si="6">SUM(C22+C23)</f>
        <v>614.20499999999993</v>
      </c>
      <c r="D21" s="32">
        <f t="shared" ref="D21" si="7">SUM(D22+D23)</f>
        <v>7870.9760000000006</v>
      </c>
    </row>
    <row r="22" spans="2:4">
      <c r="B22" s="47" t="s">
        <v>67</v>
      </c>
      <c r="C22" s="86">
        <v>441.70499999999998</v>
      </c>
      <c r="D22" s="86">
        <f>+'CUENTA FINANCIERA 2014'!L22</f>
        <v>5359.1760000000004</v>
      </c>
    </row>
    <row r="23" spans="2:4">
      <c r="B23" s="47" t="s">
        <v>68</v>
      </c>
      <c r="C23" s="86">
        <v>172.5</v>
      </c>
      <c r="D23" s="86">
        <f>+'CUENTA FINANCIERA 2014'!L23</f>
        <v>2511.8000000000002</v>
      </c>
    </row>
    <row r="24" spans="2:4">
      <c r="B24" s="46" t="s">
        <v>63</v>
      </c>
      <c r="C24" s="87">
        <v>14494.136560999999</v>
      </c>
      <c r="D24" s="87">
        <f>+'CUENTA FINANCIERA 2014'!L24</f>
        <v>13457.44578808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" si="8">+C8-C13</f>
        <v>-7072.9965609999927</v>
      </c>
      <c r="D27" s="32">
        <f t="shared" ref="D27" si="9">+D8-D13</f>
        <v>3009.5795698171351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10">SUM(C30:C33)</f>
        <v>12051.063439000001</v>
      </c>
      <c r="D29" s="32">
        <f t="shared" ref="D29" si="11">SUM(D30:D33)</f>
        <v>12057.299431410001</v>
      </c>
    </row>
    <row r="30" spans="2:4">
      <c r="B30" s="45" t="s">
        <v>69</v>
      </c>
      <c r="C30" s="87">
        <v>4575.3599999999997</v>
      </c>
      <c r="D30" s="87">
        <f>+'CUENTA FINANCIERA 2014'!L29</f>
        <v>3971.80031732</v>
      </c>
    </row>
    <row r="31" spans="2:4">
      <c r="B31" s="45" t="s">
        <v>70</v>
      </c>
      <c r="C31" s="87">
        <v>35.840000000000003</v>
      </c>
      <c r="D31" s="87">
        <f>+'CUENTA FINANCIERA 2014'!L30</f>
        <v>0</v>
      </c>
    </row>
    <row r="32" spans="2:4">
      <c r="B32" s="45" t="s">
        <v>63</v>
      </c>
      <c r="C32" s="87">
        <v>7439.8634390000007</v>
      </c>
      <c r="D32" s="87">
        <f>+'CUENTA FINANCIERA 2014'!L31</f>
        <v>8085.4991140900011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" si="12">SUM(C13+C29)</f>
        <v>68868.650000000009</v>
      </c>
      <c r="D35" s="32">
        <f t="shared" ref="D35" si="13">SUM(D13+D29)</f>
        <v>68894.433492520009</v>
      </c>
    </row>
    <row r="36" spans="2:4">
      <c r="B36" s="32"/>
      <c r="C36" s="31"/>
      <c r="D36" s="31"/>
    </row>
    <row r="37" spans="2:4">
      <c r="B37" s="33" t="s">
        <v>11</v>
      </c>
      <c r="C37" s="33">
        <f>SUM(C7-C35)</f>
        <v>-16970.120000000003</v>
      </c>
      <c r="D37" s="33">
        <f t="shared" ref="D37" si="14">SUM(D7-D35)</f>
        <v>-6939.0818146028614</v>
      </c>
    </row>
    <row r="38" spans="2:4">
      <c r="B38" s="32" t="s">
        <v>12</v>
      </c>
      <c r="C38" s="32">
        <f t="shared" ref="C38" si="15">+C39+C42+C45+C46+C47+C48+C50+C51+C52+C53+C56+C57+C54+C55+C49</f>
        <v>16970.120000000003</v>
      </c>
      <c r="D38" s="32" t="e">
        <f t="shared" ref="D38" si="16">+D39+D42+D45+D46+D47+D48+D50+D51+D52+D53+D56+D57+D54+D55+D49</f>
        <v>#REF!</v>
      </c>
    </row>
    <row r="39" spans="2:4">
      <c r="B39" s="31" t="s">
        <v>13</v>
      </c>
      <c r="C39" s="32">
        <f t="shared" ref="C39" si="17">+C40-C41</f>
        <v>5039.3500000000004</v>
      </c>
      <c r="D39" s="32">
        <f t="shared" ref="D39" si="18">+D40-D41</f>
        <v>1444.759806</v>
      </c>
    </row>
    <row r="40" spans="2:4">
      <c r="B40" s="31" t="s">
        <v>14</v>
      </c>
      <c r="C40" s="86">
        <v>13993.85</v>
      </c>
      <c r="D40" s="86">
        <f>+'CUENTA FINANCIERA 2014'!L38</f>
        <v>9746.8918059999996</v>
      </c>
    </row>
    <row r="41" spans="2:4">
      <c r="B41" s="31" t="s">
        <v>15</v>
      </c>
      <c r="C41" s="88">
        <v>8954.5</v>
      </c>
      <c r="D41" s="88">
        <f>+'CUENTA FINANCIERA 2014'!L39</f>
        <v>8302.1319999999996</v>
      </c>
    </row>
    <row r="42" spans="2:4">
      <c r="B42" s="31" t="s">
        <v>16</v>
      </c>
      <c r="C42" s="63">
        <f t="shared" ref="C42" si="19">+C43-C44</f>
        <v>17387.349999999999</v>
      </c>
      <c r="D42" s="63">
        <f t="shared" ref="D42" si="20">+D43-D44</f>
        <v>2460.0979600000001</v>
      </c>
    </row>
    <row r="43" spans="2:4">
      <c r="B43" s="31" t="s">
        <v>75</v>
      </c>
      <c r="C43" s="88">
        <v>18373.349999999999</v>
      </c>
      <c r="D43" s="88">
        <f>+'CUENTA FINANCIERA 2014'!L41</f>
        <v>3943.0409599999998</v>
      </c>
    </row>
    <row r="44" spans="2:4">
      <c r="B44" s="31" t="s">
        <v>15</v>
      </c>
      <c r="C44" s="89">
        <v>986</v>
      </c>
      <c r="D44" s="89">
        <f>+'CUENTA FINANCIERA 2014'!L42</f>
        <v>1482.943</v>
      </c>
    </row>
    <row r="45" spans="2:4">
      <c r="B45" s="31" t="s">
        <v>17</v>
      </c>
      <c r="C45" s="90">
        <v>309.7</v>
      </c>
      <c r="D45" s="90">
        <f>+'CUENTA FINANCIERA 2014'!L43</f>
        <v>1344.5422836400001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2014'!K44+'CUENTA FINANCIERA 2014'!L44</f>
        <v>2145.6884969499997</v>
      </c>
    </row>
    <row r="49" spans="2:4">
      <c r="B49" s="31" t="s">
        <v>73</v>
      </c>
      <c r="C49" s="34">
        <v>-5240.5</v>
      </c>
      <c r="D49" s="34">
        <f>+'CUENTA FINANCIERA 2014'!L45</f>
        <v>-8072.2690000000002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 t="e">
        <f>+'CUENTA FINANCIERA 2014'!#REF!</f>
        <v>#REF!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.8" collapsed="1" thickBot="1">
      <c r="B57" s="35" t="s">
        <v>24</v>
      </c>
      <c r="C57" s="92">
        <f t="shared" ref="C57" si="21">-(+C37+C39+C42+C45+C46+C47+C48+C49+C50+C51+C52+C53+C54+C55+C56)</f>
        <v>-525.77999999999611</v>
      </c>
      <c r="D57" s="92" t="e">
        <f t="shared" ref="D57" si="22">-(+D37+D39+D42+D45+D46+D47+D48+D49+D50+D51+D52+D53+D54+D55+D56)</f>
        <v>#REF!</v>
      </c>
    </row>
    <row r="58" spans="2:4" ht="13.8" thickBot="1">
      <c r="B58" s="37"/>
      <c r="C58" s="39"/>
      <c r="D58" s="39"/>
    </row>
    <row r="59" spans="2:4" ht="13.8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.8" thickBot="1">
      <c r="B61" s="43" t="s">
        <v>26</v>
      </c>
      <c r="C61" s="44">
        <f t="shared" ref="C61:D61" si="23">+C37/C60*100</f>
        <v>-4.5097076284473649</v>
      </c>
      <c r="D61" s="44">
        <f t="shared" si="23"/>
        <v>-1.7057723241403298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/>
  <dimension ref="B1:D61"/>
  <sheetViews>
    <sheetView workbookViewId="0">
      <selection activeCell="B3" sqref="B3:D3"/>
    </sheetView>
  </sheetViews>
  <sheetFormatPr baseColWidth="10" defaultColWidth="11.44140625" defaultRowHeight="13.2" outlineLevelRow="1"/>
  <cols>
    <col min="2" max="2" width="45.6640625" customWidth="1"/>
    <col min="3" max="4" width="18.6640625" customWidth="1"/>
  </cols>
  <sheetData>
    <row r="1" spans="2:4" ht="15.6" thickBot="1">
      <c r="B1" s="1"/>
      <c r="C1" s="5"/>
      <c r="D1" s="5"/>
    </row>
    <row r="2" spans="2:4" ht="15.75" customHeight="1">
      <c r="B2" s="291" t="s">
        <v>31</v>
      </c>
      <c r="C2" s="292"/>
      <c r="D2" s="292"/>
    </row>
    <row r="3" spans="2:4" ht="15.6">
      <c r="B3" s="276" t="s">
        <v>91</v>
      </c>
      <c r="C3" s="267"/>
      <c r="D3" s="267"/>
    </row>
    <row r="4" spans="2:4" ht="16.2" thickBot="1">
      <c r="B4" s="277" t="s">
        <v>1</v>
      </c>
      <c r="C4" s="278"/>
      <c r="D4" s="278"/>
    </row>
    <row r="5" spans="2:4" ht="14.4" thickBot="1">
      <c r="B5" s="8" t="s">
        <v>30</v>
      </c>
      <c r="C5" s="61">
        <v>2013</v>
      </c>
      <c r="D5" s="61">
        <v>2014</v>
      </c>
    </row>
    <row r="6" spans="2:4" ht="14.4" thickBot="1">
      <c r="B6" s="27"/>
      <c r="C6" s="28"/>
      <c r="D6" s="28"/>
    </row>
    <row r="7" spans="2:4">
      <c r="B7" s="30" t="s">
        <v>2</v>
      </c>
      <c r="C7" s="30">
        <v>57003.799999999996</v>
      </c>
      <c r="D7" s="30">
        <f>+'CUENTA FINANCIERA 2014'!M7</f>
        <v>67623.328072437143</v>
      </c>
    </row>
    <row r="8" spans="2:4">
      <c r="B8" s="45" t="s">
        <v>56</v>
      </c>
      <c r="C8" s="31">
        <v>54505.7</v>
      </c>
      <c r="D8" s="31">
        <f>+'CUENTA FINANCIERA 2014'!M8</f>
        <v>65320.057352947144</v>
      </c>
    </row>
    <row r="9" spans="2:4">
      <c r="B9" s="45" t="s">
        <v>57</v>
      </c>
      <c r="C9" s="31">
        <v>1372</v>
      </c>
      <c r="D9" s="31">
        <f>+'CUENTA FINANCIERA 2014'!M9</f>
        <v>1488.5548039600003</v>
      </c>
    </row>
    <row r="10" spans="2:4">
      <c r="B10" s="45" t="s">
        <v>58</v>
      </c>
      <c r="C10" s="31">
        <v>1126.0999999999999</v>
      </c>
      <c r="D10" s="31">
        <f>+'CUENTA FINANCIERA 2014'!M10</f>
        <v>814.71591552999996</v>
      </c>
    </row>
    <row r="11" spans="2:4">
      <c r="B11" s="45" t="s">
        <v>59</v>
      </c>
      <c r="C11" s="31">
        <v>0</v>
      </c>
      <c r="D11" s="31">
        <f>+'CUENTA FINANCIERA 2014'!M11</f>
        <v>0</v>
      </c>
    </row>
    <row r="12" spans="2:4">
      <c r="B12" s="31"/>
      <c r="C12" s="31"/>
      <c r="D12" s="31"/>
    </row>
    <row r="13" spans="2:4">
      <c r="B13" s="32" t="s">
        <v>32</v>
      </c>
      <c r="C13" s="32">
        <f t="shared" ref="C13" si="0">SUM(C14+C21+C24+C18)+C25</f>
        <v>63589.549905740001</v>
      </c>
      <c r="D13" s="32">
        <f t="shared" ref="D13" si="1">SUM(D14+D21+D24+D18)+D25</f>
        <v>62712.589848660013</v>
      </c>
    </row>
    <row r="14" spans="2:4">
      <c r="B14" s="46" t="s">
        <v>60</v>
      </c>
      <c r="C14" s="32">
        <f t="shared" ref="C14" si="2">SUM(C15:C17)</f>
        <v>39562.1</v>
      </c>
      <c r="D14" s="32">
        <f t="shared" ref="D14" si="3">SUM(D15:D17)</f>
        <v>39194.14984866001</v>
      </c>
    </row>
    <row r="15" spans="2:4">
      <c r="B15" s="47" t="s">
        <v>64</v>
      </c>
      <c r="C15" s="85">
        <v>27760.5</v>
      </c>
      <c r="D15" s="85">
        <f>+'CUENTA FINANCIERA 2014'!M15</f>
        <v>28903.158561773744</v>
      </c>
    </row>
    <row r="16" spans="2:4">
      <c r="B16" s="47" t="s">
        <v>65</v>
      </c>
      <c r="C16" s="85">
        <v>3116.5</v>
      </c>
      <c r="D16" s="85">
        <f>+'CUENTA FINANCIERA 2014'!M16</f>
        <v>3144.3589999999999</v>
      </c>
    </row>
    <row r="17" spans="2:4">
      <c r="B17" s="47" t="s">
        <v>66</v>
      </c>
      <c r="C17" s="86">
        <v>8685.1</v>
      </c>
      <c r="D17" s="86">
        <f>+'CUENTA FINANCIERA 2014'!M17</f>
        <v>7146.632286886269</v>
      </c>
    </row>
    <row r="18" spans="2:4">
      <c r="B18" s="46" t="s">
        <v>61</v>
      </c>
      <c r="C18" s="32">
        <f t="shared" ref="C18" si="4">+C19+C20</f>
        <v>682.7</v>
      </c>
      <c r="D18" s="32">
        <f t="shared" ref="D18" si="5">+D19+D20</f>
        <v>735.18</v>
      </c>
    </row>
    <row r="19" spans="2:4">
      <c r="B19" s="47" t="s">
        <v>67</v>
      </c>
      <c r="C19" s="86">
        <v>487</v>
      </c>
      <c r="D19" s="86">
        <f>+'CUENTA FINANCIERA 2014'!M19</f>
        <v>497.76</v>
      </c>
    </row>
    <row r="20" spans="2:4">
      <c r="B20" s="47" t="s">
        <v>68</v>
      </c>
      <c r="C20" s="86">
        <v>195.7</v>
      </c>
      <c r="D20" s="86">
        <f>+'CUENTA FINANCIERA 2014'!M20</f>
        <v>237.42</v>
      </c>
    </row>
    <row r="21" spans="2:4">
      <c r="B21" s="46" t="s">
        <v>62</v>
      </c>
      <c r="C21" s="32">
        <f t="shared" ref="C21" si="6">SUM(C22+C23)</f>
        <v>7063.3</v>
      </c>
      <c r="D21" s="32">
        <f t="shared" ref="D21" si="7">SUM(D22+D23)</f>
        <v>8287.5300000000007</v>
      </c>
    </row>
    <row r="22" spans="2:4">
      <c r="B22" s="47" t="s">
        <v>67</v>
      </c>
      <c r="C22" s="86">
        <v>5467</v>
      </c>
      <c r="D22" s="86">
        <f>+'CUENTA FINANCIERA 2014'!M22</f>
        <v>5549.68</v>
      </c>
    </row>
    <row r="23" spans="2:4">
      <c r="B23" s="47" t="s">
        <v>68</v>
      </c>
      <c r="C23" s="86">
        <v>1596.3</v>
      </c>
      <c r="D23" s="86">
        <f>+'CUENTA FINANCIERA 2014'!M23</f>
        <v>2737.8500000000004</v>
      </c>
    </row>
    <row r="24" spans="2:4">
      <c r="B24" s="46" t="s">
        <v>63</v>
      </c>
      <c r="C24" s="87">
        <v>16281.449905739999</v>
      </c>
      <c r="D24" s="87">
        <f>+'CUENTA FINANCIERA 2014'!M24</f>
        <v>14495.73</v>
      </c>
    </row>
    <row r="25" spans="2:4" hidden="1">
      <c r="B25" s="46" t="s">
        <v>54</v>
      </c>
      <c r="C25" s="54"/>
      <c r="D25" s="54"/>
    </row>
    <row r="26" spans="2:4">
      <c r="B26" s="31"/>
      <c r="C26" s="31"/>
      <c r="D26" s="31"/>
    </row>
    <row r="27" spans="2:4">
      <c r="B27" s="32" t="s">
        <v>9</v>
      </c>
      <c r="C27" s="32">
        <f t="shared" ref="C27" si="8">+C8-C13</f>
        <v>-9083.849905740004</v>
      </c>
      <c r="D27" s="32">
        <f t="shared" ref="D27" si="9">+D8-D13</f>
        <v>2607.4675042871313</v>
      </c>
    </row>
    <row r="28" spans="2:4">
      <c r="B28" s="31"/>
      <c r="C28" s="31"/>
      <c r="D28" s="31"/>
    </row>
    <row r="29" spans="2:4">
      <c r="B29" s="32" t="s">
        <v>71</v>
      </c>
      <c r="C29" s="32">
        <f t="shared" ref="C29" si="10">SUM(C30:C33)</f>
        <v>13293.35009426</v>
      </c>
      <c r="D29" s="32">
        <f t="shared" ref="D29" si="11">SUM(D30:D33)</f>
        <v>15309.38653838</v>
      </c>
    </row>
    <row r="30" spans="2:4">
      <c r="B30" s="45" t="s">
        <v>69</v>
      </c>
      <c r="C30" s="87">
        <v>5102.7</v>
      </c>
      <c r="D30" s="87">
        <f>+'CUENTA FINANCIERA 2014'!M29</f>
        <v>6001.06</v>
      </c>
    </row>
    <row r="31" spans="2:4">
      <c r="B31" s="45" t="s">
        <v>70</v>
      </c>
      <c r="C31" s="87">
        <v>35.799999999999997</v>
      </c>
      <c r="D31" s="87">
        <f>+'CUENTA FINANCIERA 2014'!M30</f>
        <v>0</v>
      </c>
    </row>
    <row r="32" spans="2:4">
      <c r="B32" s="45" t="s">
        <v>63</v>
      </c>
      <c r="C32" s="87">
        <v>8154.8500942600003</v>
      </c>
      <c r="D32" s="87">
        <f>+'CUENTA FINANCIERA 2014'!M31</f>
        <v>9308.326538379999</v>
      </c>
    </row>
    <row r="33" spans="2:4" hidden="1">
      <c r="B33" s="45" t="s">
        <v>55</v>
      </c>
      <c r="C33" s="55"/>
      <c r="D33" s="55"/>
    </row>
    <row r="34" spans="2:4">
      <c r="B34" s="32"/>
      <c r="C34" s="31"/>
      <c r="D34" s="31"/>
    </row>
    <row r="35" spans="2:4">
      <c r="B35" s="32" t="s">
        <v>10</v>
      </c>
      <c r="C35" s="32">
        <f t="shared" ref="C35" si="12">SUM(C13+C29)</f>
        <v>76882.899999999994</v>
      </c>
      <c r="D35" s="32">
        <f t="shared" ref="D35" si="13">SUM(D13+D29)</f>
        <v>78021.97638704002</v>
      </c>
    </row>
    <row r="36" spans="2:4">
      <c r="B36" s="32"/>
      <c r="C36" s="31"/>
      <c r="D36" s="31"/>
    </row>
    <row r="37" spans="2:4">
      <c r="B37" s="33" t="s">
        <v>11</v>
      </c>
      <c r="C37" s="33">
        <f t="shared" ref="C37" si="14">SUM(C7-C35)</f>
        <v>-19879.099999999999</v>
      </c>
      <c r="D37" s="33">
        <f t="shared" ref="D37" si="15">SUM(D7-D35)</f>
        <v>-10398.648314602877</v>
      </c>
    </row>
    <row r="38" spans="2:4">
      <c r="B38" s="32" t="s">
        <v>12</v>
      </c>
      <c r="C38" s="32">
        <f t="shared" ref="C38" si="16">+C39+C42+C45+C46+C47+C48+C50+C51+C52+C53+C56+C57+C54+C55+C49</f>
        <v>19879.099999999995</v>
      </c>
      <c r="D38" s="32" t="e">
        <f t="shared" ref="D38" si="17">+D39+D42+D45+D46+D47+D48+D50+D51+D52+D53+D56+D57+D54+D55+D49</f>
        <v>#REF!</v>
      </c>
    </row>
    <row r="39" spans="2:4">
      <c r="B39" s="31" t="s">
        <v>13</v>
      </c>
      <c r="C39" s="32">
        <f t="shared" ref="C39" si="18">+C40-C41</f>
        <v>5110</v>
      </c>
      <c r="D39" s="32">
        <f t="shared" ref="D39" si="19">+D40-D41</f>
        <v>1449.5160855499998</v>
      </c>
    </row>
    <row r="40" spans="2:4">
      <c r="B40" s="31" t="s">
        <v>14</v>
      </c>
      <c r="C40" s="86">
        <v>10970.6</v>
      </c>
      <c r="D40" s="86">
        <f>+'CUENTA FINANCIERA 2014'!M38</f>
        <v>9816.1708060000001</v>
      </c>
    </row>
    <row r="41" spans="2:4">
      <c r="B41" s="31" t="s">
        <v>15</v>
      </c>
      <c r="C41" s="88">
        <v>5860.6</v>
      </c>
      <c r="D41" s="88">
        <f>+'CUENTA FINANCIERA 2014'!M39</f>
        <v>8366.6547204500002</v>
      </c>
    </row>
    <row r="42" spans="2:4">
      <c r="B42" s="31" t="s">
        <v>16</v>
      </c>
      <c r="C42" s="63">
        <f t="shared" ref="C42" si="20">+C43-C44</f>
        <v>19763.7</v>
      </c>
      <c r="D42" s="63">
        <f t="shared" ref="D42" si="21">+D43-D44</f>
        <v>3547.8985328799999</v>
      </c>
    </row>
    <row r="43" spans="2:4">
      <c r="B43" s="31" t="s">
        <v>75</v>
      </c>
      <c r="C43" s="88">
        <v>20624.3</v>
      </c>
      <c r="D43" s="88">
        <f>+'CUENTA FINANCIERA 2014'!M41</f>
        <v>5351.6577600000001</v>
      </c>
    </row>
    <row r="44" spans="2:4">
      <c r="B44" s="31" t="s">
        <v>15</v>
      </c>
      <c r="C44" s="89">
        <v>860.6</v>
      </c>
      <c r="D44" s="89">
        <f>+'CUENTA FINANCIERA 2014'!M42</f>
        <v>1803.7592271200001</v>
      </c>
    </row>
    <row r="45" spans="2:4">
      <c r="B45" s="31" t="s">
        <v>17</v>
      </c>
      <c r="C45" s="90">
        <v>282.8</v>
      </c>
      <c r="D45" s="90">
        <f>+'CUENTA FINANCIERA 2014'!M43</f>
        <v>1488.5550000000001</v>
      </c>
    </row>
    <row r="46" spans="2:4" hidden="1" outlineLevel="1">
      <c r="B46" s="31" t="s">
        <v>18</v>
      </c>
      <c r="C46" s="34"/>
      <c r="D46" s="34" t="e">
        <f>+'CUENTA FINANCIERA 2014'!#REF!</f>
        <v>#REF!</v>
      </c>
    </row>
    <row r="47" spans="2:4" hidden="1" outlineLevel="1">
      <c r="B47" s="31" t="s">
        <v>19</v>
      </c>
      <c r="C47" s="34"/>
      <c r="D47" s="34" t="e">
        <f>+'CUENTA FINANCIERA 2014'!#REF!</f>
        <v>#REF!</v>
      </c>
    </row>
    <row r="48" spans="2:4" collapsed="1">
      <c r="B48" s="31" t="s">
        <v>20</v>
      </c>
      <c r="C48" s="90">
        <v>0</v>
      </c>
      <c r="D48" s="90">
        <f>+'CUENTA FINANCIERA 2014'!M44+'CUENTA FINANCIERA 2014'!M44</f>
        <v>3509.4738236600006</v>
      </c>
    </row>
    <row r="49" spans="2:4">
      <c r="B49" s="31" t="s">
        <v>73</v>
      </c>
      <c r="C49" s="34">
        <v>-4118.2</v>
      </c>
      <c r="D49" s="34">
        <f>+'CUENTA FINANCIERA 2014'!M45</f>
        <v>-8935.540204830002</v>
      </c>
    </row>
    <row r="50" spans="2:4" hidden="1" outlineLevel="1">
      <c r="B50" s="31" t="s">
        <v>21</v>
      </c>
      <c r="C50" s="34"/>
      <c r="D50" s="34" t="e">
        <f>+'CUENTA FINANCIERA 2014'!#REF!</f>
        <v>#REF!</v>
      </c>
    </row>
    <row r="51" spans="2:4" hidden="1" outlineLevel="1">
      <c r="B51" s="31" t="s">
        <v>72</v>
      </c>
      <c r="C51" s="34"/>
      <c r="D51" s="34" t="e">
        <f>+'CUENTA FINANCIERA 2014'!#REF!</f>
        <v>#REF!</v>
      </c>
    </row>
    <row r="52" spans="2:4" hidden="1" outlineLevel="1">
      <c r="B52" s="31" t="s">
        <v>29</v>
      </c>
      <c r="C52" s="34"/>
      <c r="D52" s="34" t="e">
        <f>+'CUENTA FINANCIERA 2014'!#REF!</f>
        <v>#REF!</v>
      </c>
    </row>
    <row r="53" spans="2:4" hidden="1" outlineLevel="1">
      <c r="B53" s="31" t="s">
        <v>27</v>
      </c>
      <c r="C53" s="34"/>
      <c r="D53" s="34">
        <f>+'CUENTA FINANCIERA 2014'!LM3</f>
        <v>0</v>
      </c>
    </row>
    <row r="54" spans="2:4" hidden="1" outlineLevel="1">
      <c r="B54" s="31" t="s">
        <v>22</v>
      </c>
      <c r="C54" s="34"/>
      <c r="D54" s="34" t="e">
        <f>+'CUENTA FINANCIERA 2014'!#REF!</f>
        <v>#REF!</v>
      </c>
    </row>
    <row r="55" spans="2:4" hidden="1" outlineLevel="1">
      <c r="B55" s="31" t="s">
        <v>28</v>
      </c>
      <c r="C55" s="34"/>
      <c r="D55" s="34" t="e">
        <f>+'CUENTA FINANCIERA 2014'!#REF!</f>
        <v>#REF!</v>
      </c>
    </row>
    <row r="56" spans="2:4" hidden="1" outlineLevel="1">
      <c r="B56" s="31" t="s">
        <v>23</v>
      </c>
      <c r="C56" s="34"/>
      <c r="D56" s="34" t="e">
        <f>+'CUENTA FINANCIERA 2014'!#REF!</f>
        <v>#REF!</v>
      </c>
    </row>
    <row r="57" spans="2:4" ht="13.8" collapsed="1" thickBot="1">
      <c r="B57" s="35" t="s">
        <v>24</v>
      </c>
      <c r="C57" s="92">
        <f t="shared" ref="C57" si="22">-(+C37+C39+C42+C45+C46+C47+C48+C49+C50+C51+C52+C53+C54+C55+C56)</f>
        <v>-1159.2000000000025</v>
      </c>
      <c r="D57" s="92" t="e">
        <f t="shared" ref="D57" si="23">-(+D37+D39+D42+D45+D46+D47+D48+D49+D50+D51+D52+D53+D54+D55+D56)</f>
        <v>#REF!</v>
      </c>
    </row>
    <row r="58" spans="2:4" ht="13.8" thickBot="1">
      <c r="B58" s="37"/>
      <c r="C58" s="39"/>
      <c r="D58" s="39"/>
    </row>
    <row r="59" spans="2:4" ht="13.8" hidden="1" thickBot="1">
      <c r="B59" s="40" t="s">
        <v>8</v>
      </c>
      <c r="C59" s="62"/>
      <c r="D59" s="62"/>
    </row>
    <row r="60" spans="2:4">
      <c r="B60" s="41" t="s">
        <v>25</v>
      </c>
      <c r="C60" s="42">
        <v>376302</v>
      </c>
      <c r="D60" s="42">
        <v>406800</v>
      </c>
    </row>
    <row r="61" spans="2:4" ht="13.8" thickBot="1">
      <c r="B61" s="43" t="s">
        <v>26</v>
      </c>
      <c r="C61" s="44">
        <f t="shared" ref="C61:D61" si="24">+C37/C60*100</f>
        <v>-5.2827516197097006</v>
      </c>
      <c r="D61" s="44">
        <f t="shared" si="24"/>
        <v>-2.556206567011523</v>
      </c>
    </row>
  </sheetData>
  <mergeCells count="3">
    <mergeCell ref="B2:D2"/>
    <mergeCell ref="B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03EAE-34A9-4104-B794-837D55E17A93}">
  <sheetPr codeName="Sheet32">
    <tabColor theme="4" tint="-0.249977111117893"/>
    <pageSetUpPr fitToPage="1"/>
  </sheetPr>
  <dimension ref="A1:HK56"/>
  <sheetViews>
    <sheetView showGridLines="0" topLeftCell="A3" zoomScaleNormal="100" workbookViewId="0">
      <selection activeCell="R32" sqref="R32"/>
    </sheetView>
  </sheetViews>
  <sheetFormatPr baseColWidth="10" defaultColWidth="11.44140625" defaultRowHeight="13.2"/>
  <cols>
    <col min="1" max="1" width="6" style="5" customWidth="1"/>
    <col min="2" max="2" width="44.5546875" style="5" customWidth="1"/>
    <col min="3" max="3" width="11.44140625" style="5" bestFit="1" customWidth="1"/>
    <col min="4" max="4" width="10" style="5" bestFit="1" customWidth="1"/>
    <col min="5" max="5" width="10.6640625" style="5" customWidth="1"/>
    <col min="6" max="6" width="11.88671875" style="5" customWidth="1"/>
    <col min="7" max="7" width="9.5546875" style="5" customWidth="1"/>
    <col min="8" max="8" width="12.6640625" style="5" customWidth="1"/>
    <col min="9" max="9" width="9.6640625" style="5" bestFit="1" customWidth="1"/>
    <col min="10" max="10" width="13.6640625" style="5" customWidth="1"/>
    <col min="11" max="11" width="11.6640625" style="5" customWidth="1"/>
    <col min="12" max="12" width="9.33203125" style="5" hidden="1" customWidth="1"/>
    <col min="13" max="13" width="10.88671875" style="5" hidden="1" customWidth="1"/>
    <col min="14" max="14" width="10.33203125" style="25" hidden="1" customWidth="1"/>
    <col min="15" max="25" width="13.88671875" style="5" customWidth="1"/>
    <col min="26" max="30" width="11.44140625" style="5" customWidth="1"/>
    <col min="31" max="16384" width="11.44140625" style="5"/>
  </cols>
  <sheetData>
    <row r="1" spans="1:219" ht="15">
      <c r="B1" s="1"/>
    </row>
    <row r="2" spans="1:219" ht="17.25" customHeight="1">
      <c r="B2" s="271" t="s">
        <v>120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3"/>
      <c r="P2" s="273"/>
      <c r="Q2" s="273"/>
      <c r="R2" s="273"/>
    </row>
    <row r="3" spans="1:219" ht="15" customHeight="1">
      <c r="B3" s="267">
        <v>2025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73"/>
      <c r="P3" s="273"/>
      <c r="Q3" s="273"/>
      <c r="R3" s="273"/>
    </row>
    <row r="4" spans="1:219" ht="18" customHeight="1" thickBot="1">
      <c r="B4" s="272" t="s">
        <v>1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244" t="s">
        <v>84</v>
      </c>
      <c r="P5" s="143" t="s">
        <v>85</v>
      </c>
      <c r="Q5" s="143" t="s">
        <v>86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  <c r="O6" s="245"/>
      <c r="P6" s="257"/>
      <c r="Q6" s="257"/>
    </row>
    <row r="7" spans="1:219">
      <c r="B7" s="164" t="s">
        <v>2</v>
      </c>
      <c r="C7" s="209">
        <v>12845.923477654926</v>
      </c>
      <c r="D7" s="164">
        <v>28918.138510797857</v>
      </c>
      <c r="E7" s="164">
        <v>41087.39488849078</v>
      </c>
      <c r="F7" s="164">
        <v>62896.988774543708</v>
      </c>
      <c r="G7" s="228">
        <v>75495.953604796625</v>
      </c>
      <c r="H7" s="228">
        <v>95325.016999509549</v>
      </c>
      <c r="I7" s="228">
        <v>108631.26922585249</v>
      </c>
      <c r="J7" s="228">
        <v>124457.9254654554</v>
      </c>
      <c r="K7" s="228">
        <v>145304.05346137166</v>
      </c>
      <c r="L7" s="219"/>
      <c r="M7" s="164"/>
      <c r="N7" s="209"/>
      <c r="O7" s="246">
        <v>159082.27440836123</v>
      </c>
      <c r="P7" s="228">
        <v>173393.00257604424</v>
      </c>
      <c r="Q7" s="259">
        <v>193969.91680801712</v>
      </c>
    </row>
    <row r="8" spans="1:219">
      <c r="B8" s="165" t="s">
        <v>56</v>
      </c>
      <c r="C8" s="206">
        <v>12731.559827882</v>
      </c>
      <c r="D8" s="166">
        <v>24322.464103452003</v>
      </c>
      <c r="E8" s="166">
        <v>36158.431742282002</v>
      </c>
      <c r="F8" s="166">
        <v>57625.153323662002</v>
      </c>
      <c r="G8" s="229">
        <v>69946.270474812001</v>
      </c>
      <c r="H8" s="229">
        <v>89434.434291422003</v>
      </c>
      <c r="I8" s="229">
        <v>102343.16555177201</v>
      </c>
      <c r="J8" s="229">
        <v>116594.539289612</v>
      </c>
      <c r="K8" s="229">
        <v>137143.69276844201</v>
      </c>
      <c r="L8" s="220"/>
      <c r="M8" s="166"/>
      <c r="N8" s="206"/>
      <c r="O8" s="234">
        <v>150018.15510500199</v>
      </c>
      <c r="P8" s="229">
        <v>164006.23950875204</v>
      </c>
      <c r="Q8" s="260">
        <v>184146.64132564201</v>
      </c>
    </row>
    <row r="9" spans="1:219">
      <c r="B9" s="167" t="s">
        <v>104</v>
      </c>
      <c r="C9" s="206">
        <v>12120.542891592</v>
      </c>
      <c r="D9" s="166">
        <v>22701.965456032001</v>
      </c>
      <c r="E9" s="166">
        <v>33658.600010382004</v>
      </c>
      <c r="F9" s="166">
        <v>54600.206464481998</v>
      </c>
      <c r="G9" s="229">
        <v>66380.635967722003</v>
      </c>
      <c r="H9" s="229">
        <v>84695.013668332002</v>
      </c>
      <c r="I9" s="229">
        <v>96923.503813282005</v>
      </c>
      <c r="J9" s="229">
        <v>110364.256347702</v>
      </c>
      <c r="K9" s="229">
        <v>130086.34255508201</v>
      </c>
      <c r="L9" s="220"/>
      <c r="M9" s="166"/>
      <c r="N9" s="206"/>
      <c r="O9" s="234">
        <v>142363.798575692</v>
      </c>
      <c r="P9" s="229">
        <v>155751.78376941205</v>
      </c>
      <c r="Q9" s="260">
        <v>175169.061544292</v>
      </c>
    </row>
    <row r="10" spans="1:219">
      <c r="B10" s="168" t="s">
        <v>105</v>
      </c>
      <c r="C10" s="206">
        <v>451.20021249000007</v>
      </c>
      <c r="D10" s="166">
        <v>928.67220960999998</v>
      </c>
      <c r="E10" s="166">
        <v>1382.92117478</v>
      </c>
      <c r="F10" s="166">
        <v>1861.54915428</v>
      </c>
      <c r="G10" s="229">
        <v>2268.2857604599999</v>
      </c>
      <c r="H10" s="229">
        <v>2723.7812360899998</v>
      </c>
      <c r="I10" s="229">
        <v>3184.61277152</v>
      </c>
      <c r="J10" s="229">
        <v>3638.5530067300001</v>
      </c>
      <c r="K10" s="229">
        <v>4294.6629018100002</v>
      </c>
      <c r="L10" s="220"/>
      <c r="M10" s="166"/>
      <c r="N10" s="206"/>
      <c r="O10" s="234">
        <v>4491.2645867500005</v>
      </c>
      <c r="P10" s="229">
        <v>4975.8321087300001</v>
      </c>
      <c r="Q10" s="260">
        <v>5457.3638873600003</v>
      </c>
    </row>
    <row r="11" spans="1:219">
      <c r="B11" s="167" t="s">
        <v>106</v>
      </c>
      <c r="C11" s="206">
        <v>611.01693628999999</v>
      </c>
      <c r="D11" s="166">
        <v>1620.49864742</v>
      </c>
      <c r="E11" s="166">
        <v>2499.8317318999998</v>
      </c>
      <c r="F11" s="166">
        <v>3024.9468591799996</v>
      </c>
      <c r="G11" s="229">
        <v>3565.6345070899997</v>
      </c>
      <c r="H11" s="229">
        <v>4739.4206230899999</v>
      </c>
      <c r="I11" s="229">
        <v>5419.6617384900001</v>
      </c>
      <c r="J11" s="229">
        <v>6230.2829419099999</v>
      </c>
      <c r="K11" s="229">
        <v>7057.3502133599995</v>
      </c>
      <c r="L11" s="220"/>
      <c r="M11" s="166"/>
      <c r="N11" s="206"/>
      <c r="O11" s="234">
        <v>7654.35652931</v>
      </c>
      <c r="P11" s="229">
        <v>8254.4557393399991</v>
      </c>
      <c r="Q11" s="260">
        <v>8977.5797813499994</v>
      </c>
    </row>
    <row r="12" spans="1:219">
      <c r="B12" s="168" t="s">
        <v>107</v>
      </c>
      <c r="C12" s="206">
        <v>0</v>
      </c>
      <c r="D12" s="166">
        <v>0</v>
      </c>
      <c r="E12" s="166">
        <v>0</v>
      </c>
      <c r="F12" s="166">
        <v>0</v>
      </c>
      <c r="G12" s="229">
        <v>0</v>
      </c>
      <c r="H12" s="229">
        <v>0</v>
      </c>
      <c r="I12" s="229">
        <v>0</v>
      </c>
      <c r="J12" s="229">
        <v>0</v>
      </c>
      <c r="K12" s="229">
        <v>0</v>
      </c>
      <c r="L12" s="220"/>
      <c r="M12" s="166"/>
      <c r="N12" s="206"/>
      <c r="O12" s="234">
        <v>0</v>
      </c>
      <c r="P12" s="229">
        <v>0</v>
      </c>
      <c r="Q12" s="260">
        <v>0</v>
      </c>
    </row>
    <row r="13" spans="1:219">
      <c r="B13" s="165" t="s">
        <v>108</v>
      </c>
      <c r="C13" s="206">
        <v>114.36364977292632</v>
      </c>
      <c r="D13" s="166">
        <v>223.20699579585263</v>
      </c>
      <c r="E13" s="166">
        <v>336.73233731877895</v>
      </c>
      <c r="F13" s="166">
        <v>491.53481469170526</v>
      </c>
      <c r="G13" s="229">
        <v>617.00743336463165</v>
      </c>
      <c r="H13" s="229">
        <v>738.15106503755794</v>
      </c>
      <c r="I13" s="229">
        <v>863.07887971048422</v>
      </c>
      <c r="J13" s="229">
        <v>988.26686238341063</v>
      </c>
      <c r="K13" s="229">
        <v>1111.8920620996623</v>
      </c>
      <c r="L13" s="220"/>
      <c r="M13" s="166"/>
      <c r="N13" s="206"/>
      <c r="O13" s="234">
        <v>1235.2221177292633</v>
      </c>
      <c r="P13" s="229">
        <v>1361.1063304021895</v>
      </c>
      <c r="Q13" s="260">
        <v>1502.8430011751161</v>
      </c>
    </row>
    <row r="14" spans="1:219">
      <c r="B14" s="165" t="s">
        <v>59</v>
      </c>
      <c r="C14" s="206">
        <v>0</v>
      </c>
      <c r="D14" s="166">
        <v>4372.4674115500002</v>
      </c>
      <c r="E14" s="166">
        <v>4372.4674115500002</v>
      </c>
      <c r="F14" s="166">
        <v>4372.4674115500002</v>
      </c>
      <c r="G14" s="229">
        <v>4372.4674115500002</v>
      </c>
      <c r="H14" s="229">
        <v>4372.4674115500002</v>
      </c>
      <c r="I14" s="229">
        <v>4522.4674115500002</v>
      </c>
      <c r="J14" s="229">
        <v>4972.4674115500002</v>
      </c>
      <c r="K14" s="229">
        <v>4972.4674115500002</v>
      </c>
      <c r="L14" s="220"/>
      <c r="M14" s="166"/>
      <c r="N14" s="206"/>
      <c r="O14" s="234">
        <v>5507.4674115500002</v>
      </c>
      <c r="P14" s="229">
        <v>5507.4674115500002</v>
      </c>
      <c r="Q14" s="260">
        <v>5514.7050730500005</v>
      </c>
    </row>
    <row r="15" spans="1:219">
      <c r="B15" s="165" t="s">
        <v>58</v>
      </c>
      <c r="C15" s="206">
        <v>0</v>
      </c>
      <c r="D15" s="166">
        <v>0</v>
      </c>
      <c r="E15" s="166">
        <v>219.76339734000001</v>
      </c>
      <c r="F15" s="166">
        <v>407.83322464000003</v>
      </c>
      <c r="G15" s="229">
        <v>560.20828506999999</v>
      </c>
      <c r="H15" s="229">
        <v>779.9642315000001</v>
      </c>
      <c r="I15" s="229">
        <v>902.55738281999993</v>
      </c>
      <c r="J15" s="229">
        <v>1902.6519019100001</v>
      </c>
      <c r="K15" s="229">
        <v>2076.00121928</v>
      </c>
      <c r="L15" s="220"/>
      <c r="M15" s="166"/>
      <c r="N15" s="206"/>
      <c r="O15" s="234">
        <v>2321.4297740800002</v>
      </c>
      <c r="P15" s="229">
        <v>2518.1893253399999</v>
      </c>
      <c r="Q15" s="260">
        <v>2805.7274081499995</v>
      </c>
    </row>
    <row r="16" spans="1:219">
      <c r="B16" s="166"/>
      <c r="C16" s="206"/>
      <c r="D16" s="166"/>
      <c r="E16" s="166"/>
      <c r="F16" s="166"/>
      <c r="G16" s="229"/>
      <c r="H16" s="229"/>
      <c r="I16" s="229"/>
      <c r="J16" s="229"/>
      <c r="K16" s="229"/>
      <c r="L16" s="220"/>
      <c r="M16" s="166"/>
      <c r="N16" s="206"/>
      <c r="O16" s="234"/>
      <c r="P16" s="229"/>
      <c r="Q16" s="260"/>
    </row>
    <row r="17" spans="2:17">
      <c r="B17" s="169" t="s">
        <v>32</v>
      </c>
      <c r="C17" s="202">
        <v>8956.9320292222073</v>
      </c>
      <c r="D17" s="169">
        <v>21441.424699474446</v>
      </c>
      <c r="E17" s="169">
        <v>35767.823827288172</v>
      </c>
      <c r="F17" s="169">
        <v>48017.615981960691</v>
      </c>
      <c r="G17" s="230">
        <v>65569.624127393428</v>
      </c>
      <c r="H17" s="230">
        <v>84894.627263290895</v>
      </c>
      <c r="I17" s="230">
        <v>95698.579144685107</v>
      </c>
      <c r="J17" s="230">
        <v>110828.52603549445</v>
      </c>
      <c r="K17" s="230">
        <v>127116.88297439544</v>
      </c>
      <c r="L17" s="221"/>
      <c r="M17" s="169"/>
      <c r="N17" s="202"/>
      <c r="O17" s="233">
        <v>135666.95883500855</v>
      </c>
      <c r="P17" s="230">
        <v>153501.02954661212</v>
      </c>
      <c r="Q17" s="243">
        <v>178124.84312185034</v>
      </c>
    </row>
    <row r="18" spans="2:17">
      <c r="B18" s="165" t="s">
        <v>60</v>
      </c>
      <c r="C18" s="202">
        <v>6446.2818492758724</v>
      </c>
      <c r="D18" s="169">
        <v>14320.226379018899</v>
      </c>
      <c r="E18" s="169">
        <v>22498.689729435551</v>
      </c>
      <c r="F18" s="169">
        <v>30003.907231387093</v>
      </c>
      <c r="G18" s="230">
        <v>37786.472987174682</v>
      </c>
      <c r="H18" s="230">
        <v>50338.586625679702</v>
      </c>
      <c r="I18" s="230">
        <v>57339.262050525896</v>
      </c>
      <c r="J18" s="230">
        <v>66905.417849372476</v>
      </c>
      <c r="K18" s="230">
        <v>76753.696746723028</v>
      </c>
      <c r="L18" s="221"/>
      <c r="M18" s="169"/>
      <c r="N18" s="202"/>
      <c r="O18" s="233">
        <v>80979.622956548017</v>
      </c>
      <c r="P18" s="230">
        <v>89498.466989832436</v>
      </c>
      <c r="Q18" s="243">
        <v>105379.71205502481</v>
      </c>
    </row>
    <row r="19" spans="2:17">
      <c r="B19" s="167" t="s">
        <v>125</v>
      </c>
      <c r="C19" s="206">
        <v>5464.7515655593697</v>
      </c>
      <c r="D19" s="166">
        <v>11617.242305161977</v>
      </c>
      <c r="E19" s="166">
        <v>15767.885914858945</v>
      </c>
      <c r="F19" s="166">
        <v>20904.317906090026</v>
      </c>
      <c r="G19" s="229">
        <v>26018.58680525875</v>
      </c>
      <c r="H19" s="237">
        <v>35499.346218523933</v>
      </c>
      <c r="I19" s="229">
        <v>40086.650401139996</v>
      </c>
      <c r="J19" s="229">
        <v>45398.658331912739</v>
      </c>
      <c r="K19" s="229">
        <v>51684.304196801306</v>
      </c>
      <c r="L19" s="220"/>
      <c r="M19" s="166"/>
      <c r="N19" s="206"/>
      <c r="O19" s="234">
        <v>53348.857400410619</v>
      </c>
      <c r="P19" s="229">
        <v>58859.034446451682</v>
      </c>
      <c r="Q19" s="260">
        <v>68847.406897541267</v>
      </c>
    </row>
    <row r="20" spans="2:17">
      <c r="B20" s="167" t="s">
        <v>65</v>
      </c>
      <c r="C20" s="206">
        <v>377.51426298999996</v>
      </c>
      <c r="D20" s="206">
        <v>1.3606171249299999</v>
      </c>
      <c r="E20" s="166">
        <v>2236.6308170600009</v>
      </c>
      <c r="F20" s="166">
        <v>2961.0285429</v>
      </c>
      <c r="G20" s="229">
        <v>3838.7651390599999</v>
      </c>
      <c r="H20" s="237">
        <v>5051.4650510299998</v>
      </c>
      <c r="I20" s="229">
        <v>5785.8795866</v>
      </c>
      <c r="J20" s="229">
        <v>6509.1204924000012</v>
      </c>
      <c r="K20" s="229">
        <v>7470.1138692699978</v>
      </c>
      <c r="L20" s="220"/>
      <c r="M20" s="166"/>
      <c r="N20" s="206"/>
      <c r="O20" s="234">
        <v>8255.6384481000005</v>
      </c>
      <c r="P20" s="229">
        <v>9049.734506650002</v>
      </c>
      <c r="Q20" s="260">
        <v>10055.775368600001</v>
      </c>
    </row>
    <row r="21" spans="2:17">
      <c r="B21" s="167" t="s">
        <v>124</v>
      </c>
      <c r="C21" s="206">
        <v>604.01602072650292</v>
      </c>
      <c r="D21" s="166">
        <v>2701.6234567319921</v>
      </c>
      <c r="E21" s="166">
        <v>4494.1729975166072</v>
      </c>
      <c r="F21" s="166">
        <v>6138.5607823970686</v>
      </c>
      <c r="G21" s="229">
        <v>7929.1210428559343</v>
      </c>
      <c r="H21" s="229">
        <v>9787.7753561257668</v>
      </c>
      <c r="I21" s="229">
        <v>11466.732062785899</v>
      </c>
      <c r="J21" s="229">
        <v>14997.639025059729</v>
      </c>
      <c r="K21" s="229">
        <v>17599.278680651732</v>
      </c>
      <c r="L21" s="220"/>
      <c r="M21" s="166"/>
      <c r="N21" s="206"/>
      <c r="O21" s="234">
        <v>19375.127108037399</v>
      </c>
      <c r="P21" s="229">
        <v>21589.698036730748</v>
      </c>
      <c r="Q21" s="260">
        <v>26476.529788883541</v>
      </c>
    </row>
    <row r="22" spans="2:17">
      <c r="B22" s="165" t="s">
        <v>61</v>
      </c>
      <c r="C22" s="202">
        <v>51.087347643999998</v>
      </c>
      <c r="D22" s="169">
        <v>175.03536881799999</v>
      </c>
      <c r="E22" s="169">
        <v>256.74517489099998</v>
      </c>
      <c r="F22" s="169">
        <v>403.05312001699997</v>
      </c>
      <c r="G22" s="230">
        <v>464.17835373499992</v>
      </c>
      <c r="H22" s="230">
        <v>526.18832130899989</v>
      </c>
      <c r="I22" s="230">
        <v>589.50542308400009</v>
      </c>
      <c r="J22" s="230">
        <v>693.03884562999997</v>
      </c>
      <c r="K22" s="230">
        <v>788.55855210599998</v>
      </c>
      <c r="L22" s="221"/>
      <c r="M22" s="169"/>
      <c r="N22" s="202"/>
      <c r="O22" s="233">
        <v>956.58351339299998</v>
      </c>
      <c r="P22" s="230">
        <v>1071.3057755439997</v>
      </c>
      <c r="Q22" s="243">
        <v>1142.4147344859998</v>
      </c>
    </row>
    <row r="23" spans="2:17">
      <c r="B23" s="167" t="s">
        <v>67</v>
      </c>
      <c r="C23" s="206">
        <v>45.868663703999999</v>
      </c>
      <c r="D23" s="166">
        <v>109.251294578</v>
      </c>
      <c r="E23" s="166">
        <v>155.87510120099998</v>
      </c>
      <c r="F23" s="166">
        <v>202.84993553699999</v>
      </c>
      <c r="G23" s="229">
        <v>250.05593626499996</v>
      </c>
      <c r="H23" s="229">
        <v>297.11534125899993</v>
      </c>
      <c r="I23" s="229">
        <v>344.61971799400004</v>
      </c>
      <c r="J23" s="229">
        <v>392.19040440999999</v>
      </c>
      <c r="K23" s="229">
        <v>453.86884676599993</v>
      </c>
      <c r="L23" s="220"/>
      <c r="M23" s="166"/>
      <c r="N23" s="206"/>
      <c r="O23" s="234">
        <v>503.1593324829999</v>
      </c>
      <c r="P23" s="229">
        <v>551.96452544399983</v>
      </c>
      <c r="Q23" s="260">
        <v>601.0650964859999</v>
      </c>
    </row>
    <row r="24" spans="2:17">
      <c r="B24" s="167" t="s">
        <v>68</v>
      </c>
      <c r="C24" s="206">
        <v>5.21868394</v>
      </c>
      <c r="D24" s="166">
        <v>65.78407424000001</v>
      </c>
      <c r="E24" s="166">
        <v>100.87007369000001</v>
      </c>
      <c r="F24" s="166">
        <v>200.20318447999995</v>
      </c>
      <c r="G24" s="229">
        <v>214.12241746999996</v>
      </c>
      <c r="H24" s="229">
        <v>229.07298004999996</v>
      </c>
      <c r="I24" s="229">
        <v>244.88570508999999</v>
      </c>
      <c r="J24" s="229">
        <v>300.84844121999998</v>
      </c>
      <c r="K24" s="229">
        <v>334.68970533999999</v>
      </c>
      <c r="L24" s="220"/>
      <c r="M24" s="166"/>
      <c r="N24" s="206"/>
      <c r="O24" s="234">
        <v>453.42418091000002</v>
      </c>
      <c r="P24" s="229">
        <v>519.34125009999991</v>
      </c>
      <c r="Q24" s="260">
        <v>541.34963799999991</v>
      </c>
    </row>
    <row r="25" spans="2:17">
      <c r="B25" s="165" t="s">
        <v>62</v>
      </c>
      <c r="C25" s="202">
        <v>882.25562433233415</v>
      </c>
      <c r="D25" s="169">
        <v>2532.6526264275471</v>
      </c>
      <c r="E25" s="169">
        <v>4593.4221395116174</v>
      </c>
      <c r="F25" s="169">
        <v>5161.6761845665987</v>
      </c>
      <c r="G25" s="230">
        <v>10679.211324383745</v>
      </c>
      <c r="H25" s="230">
        <v>13175.633600612186</v>
      </c>
      <c r="I25" s="230">
        <v>14091.420202715213</v>
      </c>
      <c r="J25" s="230">
        <v>16316.21632839198</v>
      </c>
      <c r="K25" s="230">
        <v>17956.317754666416</v>
      </c>
      <c r="L25" s="221"/>
      <c r="M25" s="169"/>
      <c r="N25" s="202"/>
      <c r="O25" s="233">
        <v>18621.597051297515</v>
      </c>
      <c r="P25" s="230">
        <v>24196.196663595689</v>
      </c>
      <c r="Q25" s="243">
        <v>26812.275484315523</v>
      </c>
    </row>
    <row r="26" spans="2:17">
      <c r="B26" s="167" t="s">
        <v>67</v>
      </c>
      <c r="C26" s="206">
        <v>136.50573253233418</v>
      </c>
      <c r="D26" s="166">
        <v>1575.086796007547</v>
      </c>
      <c r="E26" s="166">
        <v>3391.238336131617</v>
      </c>
      <c r="F26" s="166">
        <v>3497.9542776165981</v>
      </c>
      <c r="G26" s="229">
        <v>7341.1013900237449</v>
      </c>
      <c r="H26" s="237">
        <v>8386.1278783421876</v>
      </c>
      <c r="I26" s="229">
        <v>8537.4153622552149</v>
      </c>
      <c r="J26" s="229">
        <v>10574.286199191978</v>
      </c>
      <c r="K26" s="229">
        <v>11972.293214466416</v>
      </c>
      <c r="L26" s="220"/>
      <c r="M26" s="166"/>
      <c r="N26" s="206"/>
      <c r="O26" s="234">
        <v>12130.036706617515</v>
      </c>
      <c r="P26" s="229">
        <v>15761.81527123569</v>
      </c>
      <c r="Q26" s="260">
        <v>16960.727042225528</v>
      </c>
    </row>
    <row r="27" spans="2:17">
      <c r="B27" s="167" t="s">
        <v>68</v>
      </c>
      <c r="C27" s="206">
        <v>745.7498918</v>
      </c>
      <c r="D27" s="166">
        <v>957.56583042000011</v>
      </c>
      <c r="E27" s="166">
        <v>1202.1838033800002</v>
      </c>
      <c r="F27" s="166">
        <v>1663.7219069500002</v>
      </c>
      <c r="G27" s="229">
        <v>3338.1099343599994</v>
      </c>
      <c r="H27" s="237">
        <v>4789.5057222699988</v>
      </c>
      <c r="I27" s="229">
        <v>5554.0048404599993</v>
      </c>
      <c r="J27" s="229">
        <v>5741.9301292000009</v>
      </c>
      <c r="K27" s="229">
        <v>5984.024540200001</v>
      </c>
      <c r="L27" s="220"/>
      <c r="M27" s="166"/>
      <c r="N27" s="206"/>
      <c r="O27" s="234">
        <v>6491.5603446800005</v>
      </c>
      <c r="P27" s="229">
        <v>8434.3813923599992</v>
      </c>
      <c r="Q27" s="260">
        <v>9851.5484420899957</v>
      </c>
    </row>
    <row r="28" spans="2:17">
      <c r="B28" s="165" t="s">
        <v>93</v>
      </c>
      <c r="C28" s="208">
        <v>1577.3072079700005</v>
      </c>
      <c r="D28" s="207">
        <v>4413.5103252099989</v>
      </c>
      <c r="E28" s="207">
        <v>8418.9667834500015</v>
      </c>
      <c r="F28" s="207">
        <v>12448.97944599</v>
      </c>
      <c r="G28" s="231">
        <v>16639.761462099999</v>
      </c>
      <c r="H28" s="231">
        <v>20854.21871569</v>
      </c>
      <c r="I28" s="231">
        <v>23678.391468360001</v>
      </c>
      <c r="J28" s="231">
        <v>26913.853012099997</v>
      </c>
      <c r="K28" s="231">
        <v>31618.309920900003</v>
      </c>
      <c r="L28" s="207"/>
      <c r="M28" s="207"/>
      <c r="N28" s="208"/>
      <c r="O28" s="247">
        <v>35109.155313769996</v>
      </c>
      <c r="P28" s="231">
        <v>38735.060117639994</v>
      </c>
      <c r="Q28" s="261">
        <v>44790.440848024002</v>
      </c>
    </row>
    <row r="29" spans="2:17">
      <c r="B29" s="166"/>
      <c r="C29" s="206"/>
      <c r="D29" s="166"/>
      <c r="E29" s="166"/>
      <c r="F29" s="166"/>
      <c r="G29" s="229"/>
      <c r="H29" s="229"/>
      <c r="I29" s="229"/>
      <c r="J29" s="229"/>
      <c r="K29" s="229"/>
      <c r="L29" s="220"/>
      <c r="M29" s="166"/>
      <c r="N29" s="206"/>
      <c r="O29" s="234"/>
      <c r="P29" s="229"/>
      <c r="Q29" s="260"/>
    </row>
    <row r="30" spans="2:17">
      <c r="B30" s="169" t="s">
        <v>9</v>
      </c>
      <c r="C30" s="202">
        <v>3774.6277986597925</v>
      </c>
      <c r="D30" s="169">
        <v>2881.0394039775565</v>
      </c>
      <c r="E30" s="169">
        <v>390.60791499383049</v>
      </c>
      <c r="F30" s="169">
        <v>9607.5373417013107</v>
      </c>
      <c r="G30" s="230">
        <v>4376.646347418573</v>
      </c>
      <c r="H30" s="230">
        <v>4539.8070281311084</v>
      </c>
      <c r="I30" s="230">
        <v>6644.5864070868993</v>
      </c>
      <c r="J30" s="230">
        <v>5766.0132541175553</v>
      </c>
      <c r="K30" s="230">
        <v>10026.809794046567</v>
      </c>
      <c r="L30" s="221"/>
      <c r="M30" s="169"/>
      <c r="N30" s="202"/>
      <c r="O30" s="233">
        <v>14351.196269993437</v>
      </c>
      <c r="P30" s="230">
        <v>10505.209962139925</v>
      </c>
      <c r="Q30" s="243">
        <v>6021.7982037916663</v>
      </c>
    </row>
    <row r="31" spans="2:17">
      <c r="B31" s="166"/>
      <c r="C31" s="206"/>
      <c r="D31" s="166"/>
      <c r="E31" s="166"/>
      <c r="F31" s="166"/>
      <c r="G31" s="229"/>
      <c r="H31" s="229"/>
      <c r="I31" s="229"/>
      <c r="J31" s="229"/>
      <c r="K31" s="229"/>
      <c r="L31" s="220"/>
      <c r="M31" s="166"/>
      <c r="N31" s="206"/>
      <c r="O31" s="234"/>
      <c r="P31" s="229"/>
      <c r="Q31" s="260"/>
    </row>
    <row r="32" spans="2:17">
      <c r="B32" s="169" t="s">
        <v>94</v>
      </c>
      <c r="C32" s="202">
        <v>1576.9786590500003</v>
      </c>
      <c r="D32" s="169">
        <v>4200.7836347700013</v>
      </c>
      <c r="E32" s="169">
        <v>6703.4636775617082</v>
      </c>
      <c r="F32" s="169">
        <v>9009.1726252200006</v>
      </c>
      <c r="G32" s="230">
        <v>12424.560554980002</v>
      </c>
      <c r="H32" s="230">
        <v>16403.69087541</v>
      </c>
      <c r="I32" s="230">
        <v>19692.175722001703</v>
      </c>
      <c r="J32" s="230">
        <v>22218.548264511712</v>
      </c>
      <c r="K32" s="230">
        <v>26273.698193023418</v>
      </c>
      <c r="L32" s="221"/>
      <c r="M32" s="169"/>
      <c r="N32" s="202"/>
      <c r="O32" s="233">
        <v>29225.141949095119</v>
      </c>
      <c r="P32" s="230">
        <v>32264.560496956823</v>
      </c>
      <c r="Q32" s="243">
        <v>35422.517818600536</v>
      </c>
    </row>
    <row r="33" spans="2:25">
      <c r="B33" s="175" t="s">
        <v>69</v>
      </c>
      <c r="C33" s="206">
        <v>863.02279191000002</v>
      </c>
      <c r="D33" s="166">
        <v>1337.00708308</v>
      </c>
      <c r="E33" s="166">
        <v>2625.9614926917066</v>
      </c>
      <c r="F33" s="166">
        <v>3996.8113668499991</v>
      </c>
      <c r="G33" s="229">
        <v>5552.581263590002</v>
      </c>
      <c r="H33" s="229">
        <v>7569.4969659400003</v>
      </c>
      <c r="I33" s="229">
        <v>9109.2064611217047</v>
      </c>
      <c r="J33" s="229">
        <v>10264.693460551707</v>
      </c>
      <c r="K33" s="229">
        <v>13050.907145793415</v>
      </c>
      <c r="L33" s="220"/>
      <c r="M33" s="166"/>
      <c r="N33" s="206"/>
      <c r="O33" s="234">
        <v>14367.466928415119</v>
      </c>
      <c r="P33" s="229">
        <v>15379.455698906828</v>
      </c>
      <c r="Q33" s="260">
        <v>16915.660274829537</v>
      </c>
    </row>
    <row r="34" spans="2:25">
      <c r="B34" s="175" t="s">
        <v>95</v>
      </c>
      <c r="C34" s="206">
        <v>713.95586714000012</v>
      </c>
      <c r="D34" s="166">
        <v>2863.7765516900008</v>
      </c>
      <c r="E34" s="166">
        <v>4077.5021848700017</v>
      </c>
      <c r="F34" s="166">
        <v>5012.3612583700015</v>
      </c>
      <c r="G34" s="229">
        <v>6871.9792913899992</v>
      </c>
      <c r="H34" s="229">
        <v>8834.1939094699992</v>
      </c>
      <c r="I34" s="229">
        <v>10582.969260879998</v>
      </c>
      <c r="J34" s="229">
        <v>11953.854803960005</v>
      </c>
      <c r="K34" s="229">
        <v>13222.791047230001</v>
      </c>
      <c r="L34" s="220"/>
      <c r="M34" s="166"/>
      <c r="N34" s="206"/>
      <c r="O34" s="234">
        <v>14857.675020680001</v>
      </c>
      <c r="P34" s="229">
        <v>16885.104798049997</v>
      </c>
      <c r="Q34" s="260">
        <v>18506.857543770999</v>
      </c>
    </row>
    <row r="35" spans="2:25">
      <c r="B35" s="169"/>
      <c r="C35" s="206"/>
      <c r="D35" s="166"/>
      <c r="E35" s="166"/>
      <c r="F35" s="166"/>
      <c r="G35" s="229"/>
      <c r="H35" s="229"/>
      <c r="I35" s="229"/>
      <c r="J35" s="229"/>
      <c r="K35" s="229"/>
      <c r="L35" s="220"/>
      <c r="M35" s="166"/>
      <c r="N35" s="206"/>
      <c r="O35" s="234"/>
      <c r="P35" s="229"/>
      <c r="Q35" s="260"/>
    </row>
    <row r="36" spans="2:25">
      <c r="B36" s="169" t="s">
        <v>10</v>
      </c>
      <c r="C36" s="202">
        <v>10533.910688272208</v>
      </c>
      <c r="D36" s="169">
        <v>25642.208334244446</v>
      </c>
      <c r="E36" s="169">
        <v>42471.287504849883</v>
      </c>
      <c r="F36" s="169">
        <v>57026.788607180693</v>
      </c>
      <c r="G36" s="230">
        <v>77994.184682373423</v>
      </c>
      <c r="H36" s="230">
        <v>101298.3181387009</v>
      </c>
      <c r="I36" s="230">
        <v>115390.75486668681</v>
      </c>
      <c r="J36" s="230">
        <v>133047.07430000615</v>
      </c>
      <c r="K36" s="230">
        <v>153390.58116741886</v>
      </c>
      <c r="L36" s="221"/>
      <c r="M36" s="169"/>
      <c r="N36" s="202"/>
      <c r="O36" s="233">
        <v>164892.10078410368</v>
      </c>
      <c r="P36" s="230">
        <v>185765.59004356893</v>
      </c>
      <c r="Q36" s="243">
        <v>213547.36094045086</v>
      </c>
    </row>
    <row r="37" spans="2:25">
      <c r="B37" s="169"/>
      <c r="C37" s="206"/>
      <c r="D37" s="166"/>
      <c r="E37" s="166"/>
      <c r="F37" s="166"/>
      <c r="G37" s="229"/>
      <c r="H37" s="229"/>
      <c r="I37" s="229"/>
      <c r="J37" s="229"/>
      <c r="K37" s="229"/>
      <c r="L37" s="220"/>
      <c r="M37" s="166"/>
      <c r="N37" s="211"/>
      <c r="O37" s="234"/>
      <c r="P37" s="229"/>
      <c r="Q37" s="260"/>
      <c r="R37" s="205"/>
      <c r="S37" s="205"/>
      <c r="T37" s="205"/>
      <c r="U37" s="205"/>
      <c r="V37" s="205"/>
      <c r="W37" s="205"/>
      <c r="X37" s="205"/>
      <c r="Y37" s="205"/>
    </row>
    <row r="38" spans="2:25" ht="18.75" customHeight="1">
      <c r="B38" s="178" t="s">
        <v>11</v>
      </c>
      <c r="C38" s="204">
        <v>2312.0127893827175</v>
      </c>
      <c r="D38" s="179">
        <v>3275.930176553411</v>
      </c>
      <c r="E38" s="178">
        <v>-1383.8926163591022</v>
      </c>
      <c r="F38" s="178">
        <v>5870.2001673630148</v>
      </c>
      <c r="G38" s="232">
        <v>-2498.2310775767983</v>
      </c>
      <c r="H38" s="232">
        <v>-5973.301139191346</v>
      </c>
      <c r="I38" s="232">
        <v>-6759.4856408343185</v>
      </c>
      <c r="J38" s="232">
        <v>-8589.1488345507532</v>
      </c>
      <c r="K38" s="232">
        <v>-8086.5277060471999</v>
      </c>
      <c r="L38" s="222"/>
      <c r="M38" s="178"/>
      <c r="N38" s="204"/>
      <c r="O38" s="248">
        <v>-5809.8263757424429</v>
      </c>
      <c r="P38" s="232">
        <v>-12372.587467524689</v>
      </c>
      <c r="Q38" s="262">
        <v>-19577.444132433739</v>
      </c>
    </row>
    <row r="39" spans="2:25" ht="14.4" thickBot="1">
      <c r="B39" s="169" t="s">
        <v>109</v>
      </c>
      <c r="C39" s="202">
        <v>-2312.0127893827175</v>
      </c>
      <c r="D39" s="169">
        <v>-3275.930176553411</v>
      </c>
      <c r="E39" s="169">
        <v>1383.8926163591022</v>
      </c>
      <c r="F39" s="169">
        <v>-5870.2001673630148</v>
      </c>
      <c r="G39" s="230">
        <v>2498.2310775767983</v>
      </c>
      <c r="H39" s="230">
        <v>5973.301139191346</v>
      </c>
      <c r="I39" s="230">
        <v>6759.4856408343185</v>
      </c>
      <c r="J39" s="230">
        <v>8589.1488345507532</v>
      </c>
      <c r="K39" s="230">
        <v>8086.5277060471999</v>
      </c>
      <c r="L39" s="221"/>
      <c r="M39" s="169"/>
      <c r="N39" s="202"/>
      <c r="O39" s="233">
        <v>5809.8263757424429</v>
      </c>
      <c r="P39" s="230">
        <v>12372.587467524689</v>
      </c>
      <c r="Q39" s="243">
        <v>19577.444132433739</v>
      </c>
      <c r="R39" s="3"/>
      <c r="S39" s="3"/>
      <c r="T39" s="3"/>
      <c r="U39" s="3"/>
      <c r="V39" s="3"/>
      <c r="W39" s="3"/>
      <c r="X39" s="3"/>
      <c r="Y39" s="3"/>
    </row>
    <row r="40" spans="2:25" ht="13.8" hidden="1" thickBot="1">
      <c r="B40" s="166" t="s">
        <v>16</v>
      </c>
      <c r="C40" s="203">
        <v>0</v>
      </c>
      <c r="D40" s="180">
        <v>0</v>
      </c>
      <c r="E40" s="180">
        <v>0</v>
      </c>
      <c r="F40" s="180">
        <v>0</v>
      </c>
      <c r="G40" s="233">
        <v>0</v>
      </c>
      <c r="H40" s="233">
        <v>0</v>
      </c>
      <c r="I40" s="233">
        <v>0</v>
      </c>
      <c r="J40" s="233">
        <v>0</v>
      </c>
      <c r="K40" s="241">
        <v>0</v>
      </c>
      <c r="L40" s="223"/>
      <c r="M40" s="180"/>
      <c r="N40" s="216"/>
      <c r="O40" s="233">
        <v>0</v>
      </c>
      <c r="P40" s="233">
        <v>0</v>
      </c>
      <c r="Q40" s="241">
        <v>0</v>
      </c>
    </row>
    <row r="41" spans="2:25" ht="13.8" hidden="1" thickBot="1">
      <c r="B41" s="166" t="s">
        <v>75</v>
      </c>
      <c r="C41" s="201"/>
      <c r="D41" s="181"/>
      <c r="E41" s="181"/>
      <c r="F41" s="181"/>
      <c r="G41" s="234"/>
      <c r="H41" s="234"/>
      <c r="I41" s="234"/>
      <c r="J41" s="234"/>
      <c r="K41" s="242"/>
      <c r="L41" s="224"/>
      <c r="M41" s="181"/>
      <c r="N41" s="217"/>
      <c r="O41" s="234"/>
      <c r="P41" s="234"/>
      <c r="Q41" s="242"/>
    </row>
    <row r="42" spans="2:25" ht="13.8" hidden="1" thickBot="1">
      <c r="B42" s="166" t="s">
        <v>96</v>
      </c>
      <c r="C42" s="201"/>
      <c r="D42" s="181"/>
      <c r="E42" s="181"/>
      <c r="F42" s="181"/>
      <c r="G42" s="234"/>
      <c r="H42" s="234"/>
      <c r="I42" s="234"/>
      <c r="J42" s="234"/>
      <c r="K42" s="242"/>
      <c r="L42" s="224"/>
      <c r="M42" s="181"/>
      <c r="N42" s="217"/>
      <c r="O42" s="234"/>
      <c r="P42" s="234"/>
      <c r="Q42" s="242"/>
    </row>
    <row r="43" spans="2:25" ht="13.8" hidden="1" thickBot="1">
      <c r="B43" s="166" t="s">
        <v>97</v>
      </c>
      <c r="C43" s="201"/>
      <c r="D43" s="181"/>
      <c r="E43" s="181"/>
      <c r="F43" s="181"/>
      <c r="G43" s="234"/>
      <c r="H43" s="234"/>
      <c r="I43" s="234"/>
      <c r="J43" s="234"/>
      <c r="K43" s="242"/>
      <c r="L43" s="224"/>
      <c r="M43" s="181"/>
      <c r="N43" s="217"/>
      <c r="O43" s="234"/>
      <c r="P43" s="234"/>
      <c r="Q43" s="242"/>
    </row>
    <row r="44" spans="2:25" ht="13.8" hidden="1" thickBot="1">
      <c r="B44" s="166" t="s">
        <v>98</v>
      </c>
      <c r="C44" s="201"/>
      <c r="D44" s="181"/>
      <c r="E44" s="181"/>
      <c r="F44" s="181"/>
      <c r="G44" s="234"/>
      <c r="H44" s="234"/>
      <c r="I44" s="234"/>
      <c r="J44" s="234"/>
      <c r="K44" s="242"/>
      <c r="L44" s="224"/>
      <c r="M44" s="181"/>
      <c r="N44" s="217"/>
      <c r="O44" s="234"/>
      <c r="P44" s="234"/>
      <c r="Q44" s="242"/>
    </row>
    <row r="45" spans="2:25" ht="13.8" hidden="1" thickBot="1">
      <c r="B45" s="166" t="s">
        <v>13</v>
      </c>
      <c r="C45" s="202">
        <v>0</v>
      </c>
      <c r="D45" s="169">
        <v>0</v>
      </c>
      <c r="E45" s="169">
        <v>0</v>
      </c>
      <c r="F45" s="169">
        <v>0</v>
      </c>
      <c r="G45" s="230">
        <v>0</v>
      </c>
      <c r="H45" s="230">
        <v>0</v>
      </c>
      <c r="I45" s="230">
        <v>0</v>
      </c>
      <c r="J45" s="230">
        <v>0</v>
      </c>
      <c r="K45" s="243">
        <v>0</v>
      </c>
      <c r="L45" s="221"/>
      <c r="M45" s="169"/>
      <c r="N45" s="212"/>
      <c r="O45" s="233">
        <v>0</v>
      </c>
      <c r="P45" s="230">
        <v>0</v>
      </c>
      <c r="Q45" s="243">
        <v>0</v>
      </c>
    </row>
    <row r="46" spans="2:25" ht="13.8" hidden="1" thickBot="1">
      <c r="B46" s="166" t="s">
        <v>14</v>
      </c>
      <c r="C46" s="201"/>
      <c r="D46" s="181"/>
      <c r="E46" s="181"/>
      <c r="F46" s="181"/>
      <c r="G46" s="234"/>
      <c r="H46" s="234"/>
      <c r="I46" s="234"/>
      <c r="J46" s="234"/>
      <c r="K46" s="242"/>
      <c r="L46" s="224"/>
      <c r="M46" s="181"/>
      <c r="N46" s="217"/>
      <c r="O46" s="234"/>
      <c r="P46" s="234"/>
      <c r="Q46" s="242"/>
    </row>
    <row r="47" spans="2:25" ht="13.8" hidden="1" thickBot="1">
      <c r="B47" s="166" t="s">
        <v>96</v>
      </c>
      <c r="C47" s="201"/>
      <c r="D47" s="181"/>
      <c r="E47" s="181"/>
      <c r="F47" s="181"/>
      <c r="G47" s="234"/>
      <c r="H47" s="234"/>
      <c r="I47" s="234"/>
      <c r="J47" s="234"/>
      <c r="K47" s="242"/>
      <c r="L47" s="224"/>
      <c r="M47" s="181"/>
      <c r="N47" s="217"/>
      <c r="O47" s="234"/>
      <c r="P47" s="234"/>
      <c r="Q47" s="242"/>
    </row>
    <row r="48" spans="2:25" ht="13.8" hidden="1" thickBot="1">
      <c r="B48" s="166" t="s">
        <v>99</v>
      </c>
      <c r="C48" s="201"/>
      <c r="D48" s="181"/>
      <c r="E48" s="181"/>
      <c r="F48" s="181"/>
      <c r="G48" s="234"/>
      <c r="H48" s="234"/>
      <c r="I48" s="234"/>
      <c r="J48" s="234"/>
      <c r="K48" s="242"/>
      <c r="L48" s="224"/>
      <c r="M48" s="181"/>
      <c r="N48" s="217"/>
      <c r="O48" s="234"/>
      <c r="P48" s="234"/>
      <c r="Q48" s="242"/>
    </row>
    <row r="49" spans="1:17" ht="13.8" hidden="1" thickBot="1">
      <c r="B49" s="166" t="s">
        <v>101</v>
      </c>
      <c r="C49" s="201"/>
      <c r="D49" s="181"/>
      <c r="E49" s="181"/>
      <c r="F49" s="181"/>
      <c r="G49" s="234"/>
      <c r="H49" s="234"/>
      <c r="I49" s="234"/>
      <c r="J49" s="234"/>
      <c r="K49" s="242"/>
      <c r="L49" s="224"/>
      <c r="M49" s="181"/>
      <c r="N49" s="217"/>
      <c r="O49" s="234"/>
      <c r="P49" s="234"/>
      <c r="Q49" s="242"/>
    </row>
    <row r="50" spans="1:17" ht="13.8" hidden="1" thickBot="1">
      <c r="B50" s="166" t="s">
        <v>102</v>
      </c>
      <c r="C50" s="201"/>
      <c r="D50" s="181"/>
      <c r="E50" s="181"/>
      <c r="F50" s="181"/>
      <c r="G50" s="234"/>
      <c r="H50" s="234"/>
      <c r="I50" s="234"/>
      <c r="J50" s="234"/>
      <c r="K50" s="242"/>
      <c r="L50" s="224"/>
      <c r="M50" s="181"/>
      <c r="N50" s="217"/>
      <c r="O50" s="234"/>
      <c r="P50" s="234"/>
      <c r="Q50" s="242"/>
    </row>
    <row r="51" spans="1:17">
      <c r="B51" s="182" t="s">
        <v>25</v>
      </c>
      <c r="C51" s="200">
        <v>1029435.9</v>
      </c>
      <c r="D51" s="200">
        <v>844553</v>
      </c>
      <c r="E51" s="183">
        <v>1029435.9</v>
      </c>
      <c r="F51" s="183">
        <v>1030891.5030629169</v>
      </c>
      <c r="G51" s="235">
        <v>1030891.5030629169</v>
      </c>
      <c r="H51" s="238">
        <v>1030891.5030629169</v>
      </c>
      <c r="I51" s="235">
        <v>1030891.5030629169</v>
      </c>
      <c r="J51" s="238">
        <v>1030891.5030629169</v>
      </c>
      <c r="K51" s="235">
        <v>1030891.5030629169</v>
      </c>
      <c r="L51" s="225"/>
      <c r="M51" s="183"/>
      <c r="N51" s="227"/>
      <c r="O51" s="249">
        <v>1030891.5030629169</v>
      </c>
      <c r="P51" s="238">
        <v>1030891.5030629169</v>
      </c>
      <c r="Q51" s="263">
        <v>1030891.5030629169</v>
      </c>
    </row>
    <row r="52" spans="1:17" ht="13.8" thickBot="1">
      <c r="B52" s="184" t="s">
        <v>26</v>
      </c>
      <c r="C52" s="185">
        <v>0.22459026243233965</v>
      </c>
      <c r="D52" s="185">
        <v>0.38788923567300226</v>
      </c>
      <c r="E52" s="185">
        <v>-1.3443213087469647E-3</v>
      </c>
      <c r="F52" s="185">
        <v>0.56942948408458727</v>
      </c>
      <c r="G52" s="185">
        <v>-0.24233695497093716</v>
      </c>
      <c r="H52" s="185">
        <v>-0.57943063081263813</v>
      </c>
      <c r="I52" s="239">
        <v>-0.65569321512021195</v>
      </c>
      <c r="J52" s="185">
        <v>-0.83317679979233905</v>
      </c>
      <c r="K52" s="185">
        <v>-0.78442083206826729</v>
      </c>
      <c r="L52" s="185"/>
      <c r="M52" s="185"/>
      <c r="N52" s="185"/>
      <c r="O52" s="250">
        <v>-0.56357301990371145</v>
      </c>
      <c r="P52" s="185">
        <v>-1.2001832812438624</v>
      </c>
      <c r="Q52" s="185">
        <v>-1.8990790082434987</v>
      </c>
    </row>
    <row r="53" spans="1:17" ht="13.5" customHeight="1">
      <c r="B53" s="2" t="s">
        <v>127</v>
      </c>
    </row>
    <row r="54" spans="1:17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7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7">
      <c r="A56" s="6"/>
      <c r="B56" s="99"/>
      <c r="N56" s="5"/>
    </row>
  </sheetData>
  <mergeCells count="4">
    <mergeCell ref="B2:N2"/>
    <mergeCell ref="O2:R3"/>
    <mergeCell ref="B3:N3"/>
    <mergeCell ref="B4:N4"/>
  </mergeCells>
  <phoneticPr fontId="84" type="noConversion"/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2">
    <tabColor theme="4" tint="-0.249977111117893"/>
    <pageSetUpPr fitToPage="1"/>
  </sheetPr>
  <dimension ref="B1:T799"/>
  <sheetViews>
    <sheetView workbookViewId="0">
      <selection sqref="A1:XFD1048576"/>
    </sheetView>
  </sheetViews>
  <sheetFormatPr baseColWidth="10" defaultColWidth="11.44140625" defaultRowHeight="13.2"/>
  <cols>
    <col min="1" max="1" width="5.44140625" style="7" customWidth="1"/>
    <col min="2" max="2" width="37.33203125" style="4" customWidth="1"/>
    <col min="3" max="3" width="14" style="4" customWidth="1"/>
    <col min="4" max="4" width="13.33203125" style="4" customWidth="1"/>
    <col min="5" max="5" width="13.44140625" style="4" customWidth="1"/>
    <col min="6" max="6" width="12.5546875" style="4" customWidth="1"/>
    <col min="7" max="7" width="13.33203125" style="4" customWidth="1"/>
    <col min="8" max="8" width="12.88671875" style="4" customWidth="1"/>
    <col min="9" max="9" width="13.88671875" style="4" customWidth="1"/>
    <col min="10" max="12" width="13.44140625" style="4" customWidth="1"/>
    <col min="13" max="13" width="13.5546875" style="4" customWidth="1"/>
    <col min="14" max="14" width="13.6640625" style="5" customWidth="1"/>
    <col min="15" max="15" width="12.88671875" style="6" customWidth="1"/>
    <col min="16" max="16" width="11.44140625" style="6" customWidth="1"/>
    <col min="17" max="18" width="15.5546875" style="6" customWidth="1"/>
    <col min="19" max="20" width="11.44140625" style="6" customWidth="1"/>
    <col min="21" max="16384" width="11.44140625" style="7"/>
  </cols>
  <sheetData>
    <row r="1" spans="2:14" ht="13.8" thickBot="1"/>
    <row r="2" spans="2:14" ht="15.6">
      <c r="B2" s="279" t="s">
        <v>0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6"/>
    </row>
    <row r="3" spans="2:14" ht="15.6">
      <c r="B3" s="276">
        <v>2014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84"/>
    </row>
    <row r="4" spans="2:14" ht="18" customHeight="1" thickBot="1">
      <c r="B4" s="281" t="s">
        <v>1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7"/>
    </row>
    <row r="5" spans="2:14" ht="25.5" customHeight="1" thickBot="1">
      <c r="B5" s="8" t="s">
        <v>30</v>
      </c>
      <c r="C5" s="61" t="s">
        <v>76</v>
      </c>
      <c r="D5" s="61" t="s">
        <v>77</v>
      </c>
      <c r="E5" s="61" t="s">
        <v>78</v>
      </c>
      <c r="F5" s="61" t="s">
        <v>74</v>
      </c>
      <c r="G5" s="61" t="s">
        <v>79</v>
      </c>
      <c r="H5" s="61" t="s">
        <v>80</v>
      </c>
      <c r="I5" s="61" t="s">
        <v>81</v>
      </c>
      <c r="J5" s="61" t="s">
        <v>82</v>
      </c>
      <c r="K5" s="61" t="s">
        <v>83</v>
      </c>
      <c r="L5" s="61" t="s">
        <v>84</v>
      </c>
      <c r="M5" s="61" t="s">
        <v>85</v>
      </c>
      <c r="N5" s="61" t="s">
        <v>86</v>
      </c>
    </row>
    <row r="6" spans="2:14" ht="3" customHeight="1" thickBot="1">
      <c r="B6" s="9"/>
      <c r="C6" s="9"/>
      <c r="D6" s="60"/>
      <c r="E6" s="60"/>
      <c r="F6" s="60"/>
      <c r="G6" s="60"/>
      <c r="H6" s="60"/>
      <c r="I6" s="60"/>
      <c r="J6" s="60"/>
      <c r="K6" s="60"/>
      <c r="L6" s="60"/>
      <c r="M6" s="60"/>
      <c r="N6" s="10"/>
    </row>
    <row r="7" spans="2:14">
      <c r="B7" s="11" t="s">
        <v>2</v>
      </c>
      <c r="C7" s="32">
        <v>4739.0199999999995</v>
      </c>
      <c r="D7" s="32">
        <v>9596.9</v>
      </c>
      <c r="E7" s="32">
        <v>14671.46</v>
      </c>
      <c r="F7" s="32">
        <v>22754.479999999996</v>
      </c>
      <c r="G7" s="32">
        <v>28733.68</v>
      </c>
      <c r="H7" s="32">
        <v>36629.480000000003</v>
      </c>
      <c r="I7" s="32">
        <v>42347.51</v>
      </c>
      <c r="J7" s="32">
        <v>47946.449080480001</v>
      </c>
      <c r="K7" s="32">
        <v>56120.229999999989</v>
      </c>
      <c r="L7" s="32">
        <v>61955.351677917148</v>
      </c>
      <c r="M7" s="32">
        <v>67623.328072437143</v>
      </c>
      <c r="N7" s="32">
        <v>76768.214419657161</v>
      </c>
    </row>
    <row r="8" spans="2:14" ht="9.75" customHeight="1">
      <c r="B8" s="12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4">
      <c r="B9" s="11" t="s">
        <v>3</v>
      </c>
      <c r="C9" s="32">
        <v>4648.9399999999996</v>
      </c>
      <c r="D9" s="32">
        <v>9389.85</v>
      </c>
      <c r="E9" s="32">
        <v>14266.019999999999</v>
      </c>
      <c r="F9" s="32">
        <v>22182.199999999997</v>
      </c>
      <c r="G9" s="32">
        <v>27987.18</v>
      </c>
      <c r="H9" s="32">
        <v>35488.68</v>
      </c>
      <c r="I9" s="32">
        <v>41045.33</v>
      </c>
      <c r="J9" s="32">
        <v>46395.284461119998</v>
      </c>
      <c r="K9" s="32">
        <v>54361.329999999994</v>
      </c>
      <c r="L9" s="32">
        <v>59846.713630927145</v>
      </c>
      <c r="M9" s="32">
        <v>65320.057352947144</v>
      </c>
      <c r="N9" s="32">
        <v>73555.21387259716</v>
      </c>
    </row>
    <row r="10" spans="2:14">
      <c r="B10" s="13" t="s">
        <v>34</v>
      </c>
      <c r="C10" s="32">
        <v>4228.9399999999996</v>
      </c>
      <c r="D10" s="32">
        <v>8317.15</v>
      </c>
      <c r="E10" s="32">
        <v>12790.819999999998</v>
      </c>
      <c r="F10" s="32">
        <v>20210.899999999998</v>
      </c>
      <c r="G10" s="32">
        <v>24862.13</v>
      </c>
      <c r="H10" s="32">
        <v>31882.579999999998</v>
      </c>
      <c r="I10" s="32">
        <v>36890.080000000002</v>
      </c>
      <c r="J10" s="32">
        <v>41902.978993259996</v>
      </c>
      <c r="K10" s="32">
        <v>49274.89</v>
      </c>
      <c r="L10" s="32">
        <v>54191.244398610004</v>
      </c>
      <c r="M10" s="32">
        <v>59132.389717780999</v>
      </c>
      <c r="N10" s="32">
        <v>66752.500216901011</v>
      </c>
    </row>
    <row r="11" spans="2:14">
      <c r="B11" s="14" t="s">
        <v>35</v>
      </c>
      <c r="C11" s="32">
        <v>934.6</v>
      </c>
      <c r="D11" s="32">
        <v>1672.05</v>
      </c>
      <c r="E11" s="32">
        <v>2751.64</v>
      </c>
      <c r="F11" s="32">
        <v>6522.5</v>
      </c>
      <c r="G11" s="32">
        <v>7432.6799999999994</v>
      </c>
      <c r="H11" s="32">
        <v>10857.179999999998</v>
      </c>
      <c r="I11" s="32">
        <v>11992.38</v>
      </c>
      <c r="J11" s="32">
        <v>12986.219723049999</v>
      </c>
      <c r="K11" s="32">
        <v>16462.150000000001</v>
      </c>
      <c r="L11" s="32">
        <v>17544.864966409998</v>
      </c>
      <c r="M11" s="32">
        <v>18480.073409459997</v>
      </c>
      <c r="N11" s="32">
        <v>21997.113988129997</v>
      </c>
    </row>
    <row r="12" spans="2:14">
      <c r="B12" s="15" t="s">
        <v>33</v>
      </c>
      <c r="C12" s="85">
        <v>909.9</v>
      </c>
      <c r="D12" s="85">
        <v>1618.45</v>
      </c>
      <c r="E12" s="85">
        <v>2660.44</v>
      </c>
      <c r="F12" s="85">
        <v>5768.5</v>
      </c>
      <c r="G12" s="85">
        <v>6632.44</v>
      </c>
      <c r="H12" s="85">
        <v>9757.24</v>
      </c>
      <c r="I12" s="85">
        <v>10861.14</v>
      </c>
      <c r="J12" s="85">
        <v>11780.692817939998</v>
      </c>
      <c r="K12" s="95">
        <v>14910.45</v>
      </c>
      <c r="L12" s="95">
        <v>15958.932433609998</v>
      </c>
      <c r="M12" s="95">
        <v>16866.287707579999</v>
      </c>
      <c r="N12" s="85">
        <v>20068.438988909998</v>
      </c>
    </row>
    <row r="13" spans="2:14">
      <c r="B13" s="15" t="s">
        <v>36</v>
      </c>
      <c r="C13" s="85">
        <v>1.8</v>
      </c>
      <c r="D13" s="85">
        <v>5</v>
      </c>
      <c r="E13" s="85">
        <v>16.399999999999999</v>
      </c>
      <c r="F13" s="85">
        <v>365.7</v>
      </c>
      <c r="G13" s="85">
        <v>374.44</v>
      </c>
      <c r="H13" s="85">
        <v>642.64</v>
      </c>
      <c r="I13" s="85">
        <v>649</v>
      </c>
      <c r="J13" s="85">
        <v>670.33084686000007</v>
      </c>
      <c r="K13" s="95">
        <v>963.1</v>
      </c>
      <c r="L13" s="95">
        <v>968.12515822</v>
      </c>
      <c r="M13" s="95">
        <v>974.71452181999996</v>
      </c>
      <c r="N13" s="85">
        <v>1264.80623332</v>
      </c>
    </row>
    <row r="14" spans="2:14">
      <c r="B14" s="15" t="s">
        <v>37</v>
      </c>
      <c r="C14" s="85">
        <v>21.7</v>
      </c>
      <c r="D14" s="85">
        <v>46.8</v>
      </c>
      <c r="E14" s="85">
        <v>69.2</v>
      </c>
      <c r="F14" s="85">
        <v>86.1</v>
      </c>
      <c r="G14" s="85">
        <v>109.7</v>
      </c>
      <c r="H14" s="85">
        <v>132.80000000000001</v>
      </c>
      <c r="I14" s="85">
        <v>155</v>
      </c>
      <c r="J14" s="85">
        <v>179.12989232999996</v>
      </c>
      <c r="K14" s="95">
        <v>210.1</v>
      </c>
      <c r="L14" s="95">
        <v>236.57490108999997</v>
      </c>
      <c r="M14" s="95">
        <v>256.31427711999999</v>
      </c>
      <c r="N14" s="85">
        <v>274.86448041</v>
      </c>
    </row>
    <row r="15" spans="2:14">
      <c r="B15" s="15" t="s">
        <v>38</v>
      </c>
      <c r="C15" s="85">
        <v>1.2</v>
      </c>
      <c r="D15" s="85">
        <v>1.8</v>
      </c>
      <c r="E15" s="85">
        <v>5.6</v>
      </c>
      <c r="F15" s="85">
        <v>302.2</v>
      </c>
      <c r="G15" s="85">
        <v>316.10000000000002</v>
      </c>
      <c r="H15" s="85">
        <v>324.5</v>
      </c>
      <c r="I15" s="85">
        <v>327.24</v>
      </c>
      <c r="J15" s="85">
        <v>356.06616592000006</v>
      </c>
      <c r="K15" s="95">
        <v>378.5</v>
      </c>
      <c r="L15" s="95">
        <v>381.23247349000007</v>
      </c>
      <c r="M15" s="95">
        <v>382.75690294000009</v>
      </c>
      <c r="N15" s="85">
        <v>389.00428549000009</v>
      </c>
    </row>
    <row r="16" spans="2:14">
      <c r="B16" s="15" t="s">
        <v>39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</row>
    <row r="17" spans="2:14">
      <c r="B17" s="12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4">
      <c r="B18" s="14" t="s">
        <v>40</v>
      </c>
      <c r="C18" s="32">
        <v>3098.54</v>
      </c>
      <c r="D18" s="32">
        <v>6273.2</v>
      </c>
      <c r="E18" s="32">
        <v>9448.7799999999988</v>
      </c>
      <c r="F18" s="32">
        <v>12862.8</v>
      </c>
      <c r="G18" s="32">
        <v>16341.150000000001</v>
      </c>
      <c r="H18" s="32">
        <v>19694.7</v>
      </c>
      <c r="I18" s="32">
        <v>23306.300000000003</v>
      </c>
      <c r="J18" s="32">
        <v>27088.116941640001</v>
      </c>
      <c r="K18" s="32">
        <v>30727.14</v>
      </c>
      <c r="L18" s="32">
        <v>34295.90026889</v>
      </c>
      <c r="M18" s="32">
        <v>37997.741866530996</v>
      </c>
      <c r="N18" s="32">
        <v>41774.358570601005</v>
      </c>
    </row>
    <row r="19" spans="2:14">
      <c r="B19" s="16" t="s">
        <v>41</v>
      </c>
      <c r="C19" s="32">
        <v>2374.54</v>
      </c>
      <c r="D19" s="32">
        <v>4695.7</v>
      </c>
      <c r="E19" s="32">
        <v>7047.04</v>
      </c>
      <c r="F19" s="32">
        <v>9542.6999999999989</v>
      </c>
      <c r="G19" s="32">
        <v>12146.2</v>
      </c>
      <c r="H19" s="32">
        <v>14657.4</v>
      </c>
      <c r="I19" s="32">
        <v>17229.2</v>
      </c>
      <c r="J19" s="32">
        <v>19969.160679060002</v>
      </c>
      <c r="K19" s="32">
        <v>22482.54</v>
      </c>
      <c r="L19" s="32">
        <v>24989.791223870001</v>
      </c>
      <c r="M19" s="32">
        <v>27653.372537769999</v>
      </c>
      <c r="N19" s="32">
        <v>30449.284578070001</v>
      </c>
    </row>
    <row r="20" spans="2:14">
      <c r="B20" s="17" t="s">
        <v>42</v>
      </c>
      <c r="C20" s="85">
        <v>2129.7399999999998</v>
      </c>
      <c r="D20" s="85">
        <v>4259.2</v>
      </c>
      <c r="E20" s="85">
        <v>6413.84</v>
      </c>
      <c r="F20" s="85">
        <v>8678.7999999999993</v>
      </c>
      <c r="G20" s="85">
        <v>11039.85</v>
      </c>
      <c r="H20" s="85">
        <v>13317.9</v>
      </c>
      <c r="I20" s="85">
        <v>15663.8</v>
      </c>
      <c r="J20" s="85">
        <v>18175.345677309997</v>
      </c>
      <c r="K20" s="95">
        <v>20465.14</v>
      </c>
      <c r="L20" s="95">
        <v>22752.753660489994</v>
      </c>
      <c r="M20" s="95">
        <v>25174.669047119995</v>
      </c>
      <c r="N20" s="85">
        <v>27734.457825079993</v>
      </c>
    </row>
    <row r="21" spans="2:14">
      <c r="B21" s="17" t="s">
        <v>43</v>
      </c>
      <c r="C21" s="85">
        <v>244.8</v>
      </c>
      <c r="D21" s="85">
        <v>436.5</v>
      </c>
      <c r="E21" s="85">
        <v>633.20000000000005</v>
      </c>
      <c r="F21" s="85">
        <v>863.9</v>
      </c>
      <c r="G21" s="85">
        <v>1106.3499999999999</v>
      </c>
      <c r="H21" s="85">
        <v>1339.5</v>
      </c>
      <c r="I21" s="85">
        <v>1565.4</v>
      </c>
      <c r="J21" s="85">
        <v>1793.8150017500047</v>
      </c>
      <c r="K21" s="95">
        <v>2017.4</v>
      </c>
      <c r="L21" s="95">
        <v>2237.0375633800068</v>
      </c>
      <c r="M21" s="95">
        <v>2478.7034906500048</v>
      </c>
      <c r="N21" s="85">
        <v>2714.8267529900077</v>
      </c>
    </row>
    <row r="22" spans="2:14">
      <c r="B22" s="12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>
      <c r="B23" s="16" t="s">
        <v>44</v>
      </c>
      <c r="C23" s="32">
        <v>724</v>
      </c>
      <c r="D23" s="32">
        <v>1577.5</v>
      </c>
      <c r="E23" s="32">
        <v>2401.7399999999998</v>
      </c>
      <c r="F23" s="32">
        <v>3320.1</v>
      </c>
      <c r="G23" s="32">
        <v>4194.95</v>
      </c>
      <c r="H23" s="32">
        <v>5037.3</v>
      </c>
      <c r="I23" s="32">
        <v>6077.1</v>
      </c>
      <c r="J23" s="32">
        <v>7118.9562625800008</v>
      </c>
      <c r="K23" s="32">
        <v>8244.6</v>
      </c>
      <c r="L23" s="32">
        <v>9306.1090450200008</v>
      </c>
      <c r="M23" s="32">
        <v>10344.369328761</v>
      </c>
      <c r="N23" s="32">
        <v>11325.073992531001</v>
      </c>
    </row>
    <row r="24" spans="2:14">
      <c r="B24" s="17" t="s">
        <v>45</v>
      </c>
      <c r="C24" s="85">
        <v>616.29999999999995</v>
      </c>
      <c r="D24" s="85">
        <v>1384</v>
      </c>
      <c r="E24" s="85">
        <v>2129.1</v>
      </c>
      <c r="F24" s="85">
        <v>2950.2</v>
      </c>
      <c r="G24" s="85">
        <v>3748.05</v>
      </c>
      <c r="H24" s="85">
        <v>4526.7</v>
      </c>
      <c r="I24" s="85">
        <v>5238</v>
      </c>
      <c r="J24" s="85">
        <v>5971.4746491700007</v>
      </c>
      <c r="K24" s="95">
        <v>6707.8</v>
      </c>
      <c r="L24" s="95">
        <v>7439.1638238300011</v>
      </c>
      <c r="M24" s="95">
        <v>8174.1215225200012</v>
      </c>
      <c r="N24" s="85">
        <v>8873.6332867600013</v>
      </c>
    </row>
    <row r="25" spans="2:14">
      <c r="B25" s="17" t="s">
        <v>43</v>
      </c>
      <c r="C25" s="85">
        <v>107.7</v>
      </c>
      <c r="D25" s="85">
        <v>193.5</v>
      </c>
      <c r="E25" s="85">
        <v>272.64</v>
      </c>
      <c r="F25" s="85">
        <v>369.9</v>
      </c>
      <c r="G25" s="85">
        <v>446.9</v>
      </c>
      <c r="H25" s="85">
        <v>510.6</v>
      </c>
      <c r="I25" s="85">
        <v>839.1</v>
      </c>
      <c r="J25" s="85">
        <v>1147.4816134100001</v>
      </c>
      <c r="K25" s="95">
        <v>1536.8</v>
      </c>
      <c r="L25" s="95">
        <v>1866.9452211900002</v>
      </c>
      <c r="M25" s="95">
        <v>2170.247806241</v>
      </c>
      <c r="N25" s="85">
        <v>2451.440705771</v>
      </c>
    </row>
    <row r="26" spans="2:14">
      <c r="B26" s="12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>
      <c r="B27" s="14" t="s">
        <v>46</v>
      </c>
      <c r="C27" s="32">
        <v>195</v>
      </c>
      <c r="D27" s="32">
        <v>370.3</v>
      </c>
      <c r="E27" s="32">
        <v>588.5</v>
      </c>
      <c r="F27" s="32">
        <v>823</v>
      </c>
      <c r="G27" s="32">
        <v>1085.3</v>
      </c>
      <c r="H27" s="32">
        <v>1327</v>
      </c>
      <c r="I27" s="32">
        <v>1587</v>
      </c>
      <c r="J27" s="32">
        <v>1823.6890557899999</v>
      </c>
      <c r="K27" s="32">
        <v>2080.4</v>
      </c>
      <c r="L27" s="32">
        <v>2344.4606635200003</v>
      </c>
      <c r="M27" s="32">
        <v>2648.3784605000001</v>
      </c>
      <c r="N27" s="32">
        <v>2973.8577522099999</v>
      </c>
    </row>
    <row r="28" spans="2:14">
      <c r="B28" s="16" t="s">
        <v>47</v>
      </c>
      <c r="C28" s="85">
        <v>195</v>
      </c>
      <c r="D28" s="85">
        <v>370.3</v>
      </c>
      <c r="E28" s="85">
        <v>588.5</v>
      </c>
      <c r="F28" s="85">
        <v>823</v>
      </c>
      <c r="G28" s="85">
        <v>1085.3</v>
      </c>
      <c r="H28" s="85">
        <v>1327</v>
      </c>
      <c r="I28" s="85">
        <v>1587</v>
      </c>
      <c r="J28" s="85">
        <v>1823.6890557899999</v>
      </c>
      <c r="K28" s="95">
        <v>2080.4</v>
      </c>
      <c r="L28" s="95">
        <v>2344.4606635200003</v>
      </c>
      <c r="M28" s="95">
        <v>2648.3784605000001</v>
      </c>
      <c r="N28" s="85">
        <v>2973.8577522099999</v>
      </c>
    </row>
    <row r="29" spans="2:14">
      <c r="B29" s="16" t="s">
        <v>48</v>
      </c>
      <c r="C29" s="85">
        <v>0</v>
      </c>
      <c r="D29" s="85">
        <v>0</v>
      </c>
      <c r="E29" s="85">
        <v>0</v>
      </c>
      <c r="F29" s="85">
        <v>0</v>
      </c>
      <c r="G29" s="85">
        <v>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M29" s="85">
        <v>0</v>
      </c>
      <c r="N29" s="85">
        <v>0</v>
      </c>
    </row>
    <row r="30" spans="2:14"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>
      <c r="B31" s="14" t="s">
        <v>49</v>
      </c>
      <c r="C31" s="87">
        <v>0.8</v>
      </c>
      <c r="D31" s="87">
        <v>1.6</v>
      </c>
      <c r="E31" s="87">
        <v>1.9</v>
      </c>
      <c r="F31" s="87">
        <v>2.6</v>
      </c>
      <c r="G31" s="87">
        <v>3</v>
      </c>
      <c r="H31" s="87">
        <v>3.7</v>
      </c>
      <c r="I31" s="87">
        <v>4.4000000000000004</v>
      </c>
      <c r="J31" s="87">
        <v>4.9532727800000007</v>
      </c>
      <c r="K31" s="97">
        <v>5.2</v>
      </c>
      <c r="L31" s="97">
        <v>6.0184997900000008</v>
      </c>
      <c r="M31" s="97">
        <v>6.1959812900000006</v>
      </c>
      <c r="N31" s="87">
        <v>7.1699059600000004</v>
      </c>
    </row>
    <row r="32" spans="2:14">
      <c r="B32" s="14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2:19">
      <c r="B33" s="13" t="s">
        <v>53</v>
      </c>
      <c r="C33" s="87">
        <v>117.9</v>
      </c>
      <c r="D33" s="87">
        <v>259.60000000000002</v>
      </c>
      <c r="E33" s="87">
        <v>362.1</v>
      </c>
      <c r="F33" s="87">
        <v>579.1</v>
      </c>
      <c r="G33" s="87">
        <v>688.2</v>
      </c>
      <c r="H33" s="87">
        <v>845.6</v>
      </c>
      <c r="I33" s="87">
        <v>1087.51</v>
      </c>
      <c r="J33" s="87">
        <v>1179.68467424</v>
      </c>
      <c r="K33" s="97">
        <v>1358.6</v>
      </c>
      <c r="L33" s="97">
        <v>1577.8118686400001</v>
      </c>
      <c r="M33" s="97">
        <v>1678.1914240390001</v>
      </c>
      <c r="N33" s="87">
        <v>1846.0213269690003</v>
      </c>
    </row>
    <row r="34" spans="2:19" ht="15.75" customHeight="1">
      <c r="B34" s="1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2:19">
      <c r="B35" s="13" t="s">
        <v>50</v>
      </c>
      <c r="C35" s="32">
        <v>302.10000000000002</v>
      </c>
      <c r="D35" s="32">
        <v>813.1</v>
      </c>
      <c r="E35" s="32">
        <v>1113.0999999999999</v>
      </c>
      <c r="F35" s="32">
        <v>1392.2</v>
      </c>
      <c r="G35" s="32">
        <v>2436.85</v>
      </c>
      <c r="H35" s="32">
        <v>2760.5</v>
      </c>
      <c r="I35" s="32">
        <v>3067.74</v>
      </c>
      <c r="J35" s="32">
        <v>3312.6207936199999</v>
      </c>
      <c r="K35" s="32">
        <v>3727.84</v>
      </c>
      <c r="L35" s="32">
        <v>4077.6573636771427</v>
      </c>
      <c r="M35" s="32">
        <v>4509.476211127143</v>
      </c>
      <c r="N35" s="32">
        <v>4956.6923287271429</v>
      </c>
    </row>
    <row r="36" spans="2:19" ht="4.5" customHeight="1">
      <c r="B36" s="1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9">
      <c r="B37" s="18" t="s">
        <v>51</v>
      </c>
      <c r="C37" s="32">
        <v>2</v>
      </c>
      <c r="D37" s="32">
        <v>6.6</v>
      </c>
      <c r="E37" s="32">
        <v>13.8</v>
      </c>
      <c r="F37" s="32">
        <v>13.8</v>
      </c>
      <c r="G37" s="32">
        <v>18.399999999999999</v>
      </c>
      <c r="H37" s="32">
        <v>27.6</v>
      </c>
      <c r="I37" s="32">
        <v>32.200000000000003</v>
      </c>
      <c r="J37" s="32">
        <v>36.799999999999997</v>
      </c>
      <c r="K37" s="32">
        <v>83.4</v>
      </c>
      <c r="L37" s="32">
        <v>88</v>
      </c>
      <c r="M37" s="32">
        <v>98</v>
      </c>
      <c r="N37" s="32">
        <v>98.782236999999995</v>
      </c>
    </row>
    <row r="38" spans="2:19">
      <c r="B38" s="18" t="s">
        <v>52</v>
      </c>
      <c r="C38" s="32">
        <v>300.10000000000002</v>
      </c>
      <c r="D38" s="32">
        <v>806.5</v>
      </c>
      <c r="E38" s="32">
        <v>1099.3</v>
      </c>
      <c r="F38" s="32">
        <v>1378.4</v>
      </c>
      <c r="G38" s="32">
        <v>2418.4499999999998</v>
      </c>
      <c r="H38" s="32">
        <v>2732.9</v>
      </c>
      <c r="I38" s="32">
        <v>3035.54</v>
      </c>
      <c r="J38" s="32">
        <v>3275.8207936199997</v>
      </c>
      <c r="K38" s="32">
        <v>3644.44</v>
      </c>
      <c r="L38" s="32">
        <v>3989.6573636771427</v>
      </c>
      <c r="M38" s="32">
        <v>4411.476211127143</v>
      </c>
      <c r="N38" s="32">
        <v>4857.9100917271426</v>
      </c>
    </row>
    <row r="39" spans="2:19"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2:19">
      <c r="B40" s="11" t="s">
        <v>5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</row>
    <row r="41" spans="2:19">
      <c r="B41" s="1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9">
      <c r="B42" s="48" t="s">
        <v>6</v>
      </c>
      <c r="C42" s="87">
        <v>87.44</v>
      </c>
      <c r="D42" s="87">
        <v>170.9</v>
      </c>
      <c r="E42" s="87">
        <v>346.04</v>
      </c>
      <c r="F42" s="87">
        <v>458.64</v>
      </c>
      <c r="G42" s="87">
        <v>578.5</v>
      </c>
      <c r="H42" s="87">
        <v>805.4</v>
      </c>
      <c r="I42" s="87">
        <v>888.44</v>
      </c>
      <c r="J42" s="87">
        <v>1073.6480853</v>
      </c>
      <c r="K42" s="97">
        <v>1177.7</v>
      </c>
      <c r="L42" s="97">
        <v>1344.5</v>
      </c>
      <c r="M42" s="97">
        <v>1488.5548039600003</v>
      </c>
      <c r="N42" s="32">
        <v>1923.0605470599999</v>
      </c>
      <c r="Q42" s="101"/>
      <c r="R42" s="101"/>
      <c r="S42" s="101"/>
    </row>
    <row r="43" spans="2:19" ht="13.8" thickBot="1">
      <c r="B43" s="49" t="s">
        <v>7</v>
      </c>
      <c r="C43" s="87">
        <v>2.64</v>
      </c>
      <c r="D43" s="87">
        <v>36.15</v>
      </c>
      <c r="E43" s="87">
        <v>59.4</v>
      </c>
      <c r="F43" s="87">
        <v>113.64</v>
      </c>
      <c r="G43" s="87">
        <v>168</v>
      </c>
      <c r="H43" s="87">
        <v>335.4</v>
      </c>
      <c r="I43" s="87">
        <v>413.74</v>
      </c>
      <c r="J43" s="87">
        <v>477.51653405999997</v>
      </c>
      <c r="K43" s="97">
        <v>581.20000000000005</v>
      </c>
      <c r="L43" s="97">
        <v>764.13804699000013</v>
      </c>
      <c r="M43" s="97">
        <v>814.71591552999996</v>
      </c>
      <c r="N43" s="100">
        <v>1289.9399999999998</v>
      </c>
    </row>
    <row r="44" spans="2:19" ht="1.5" customHeight="1" thickBo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</row>
    <row r="45" spans="2:19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/>
    </row>
    <row r="46" spans="2:19">
      <c r="B46" s="22" t="s">
        <v>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101"/>
      <c r="N46" s="102"/>
    </row>
    <row r="47" spans="2:19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101"/>
      <c r="N47" s="102"/>
    </row>
    <row r="48" spans="2:19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101"/>
      <c r="N48" s="102"/>
    </row>
    <row r="49" spans="2:14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101"/>
      <c r="N49" s="102"/>
    </row>
    <row r="50" spans="2:14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101"/>
      <c r="N50" s="102"/>
    </row>
    <row r="51" spans="2:14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101"/>
      <c r="N51" s="102"/>
    </row>
    <row r="52" spans="2:14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101"/>
      <c r="N52" s="102"/>
    </row>
    <row r="53" spans="2:14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101"/>
      <c r="N53" s="102"/>
    </row>
    <row r="54" spans="2:1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101"/>
      <c r="N54" s="102"/>
    </row>
    <row r="55" spans="2:14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101"/>
      <c r="N55" s="102"/>
    </row>
    <row r="56" spans="2:14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101"/>
      <c r="N56" s="102"/>
    </row>
    <row r="57" spans="2:14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101"/>
      <c r="N57" s="102"/>
    </row>
    <row r="58" spans="2:14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101"/>
      <c r="N58" s="102"/>
    </row>
    <row r="59" spans="2:14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101"/>
      <c r="N59" s="102"/>
    </row>
    <row r="60" spans="2:14">
      <c r="B60" s="2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101"/>
      <c r="N60" s="102"/>
    </row>
    <row r="61" spans="2:14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101"/>
      <c r="N61" s="102"/>
    </row>
    <row r="62" spans="2:14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101"/>
      <c r="N62" s="102"/>
    </row>
    <row r="63" spans="2:14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101"/>
      <c r="N63" s="102"/>
    </row>
    <row r="64" spans="2:14">
      <c r="B64" s="22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101"/>
      <c r="N64" s="102"/>
    </row>
    <row r="65" spans="2:14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101"/>
      <c r="N65" s="102"/>
    </row>
    <row r="66" spans="2:14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101"/>
      <c r="N66" s="102"/>
    </row>
    <row r="67" spans="2:14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101"/>
      <c r="N67" s="102"/>
    </row>
    <row r="68" spans="2:14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101"/>
      <c r="N68" s="102"/>
    </row>
    <row r="69" spans="2:14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101"/>
      <c r="N69" s="102"/>
    </row>
    <row r="70" spans="2:14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101"/>
      <c r="N70" s="102"/>
    </row>
    <row r="71" spans="2:14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101"/>
      <c r="N71" s="102"/>
    </row>
    <row r="72" spans="2:14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101"/>
      <c r="N72" s="102"/>
    </row>
    <row r="73" spans="2:14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101"/>
      <c r="N73" s="102"/>
    </row>
    <row r="74" spans="2:1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101"/>
      <c r="N74" s="102"/>
    </row>
    <row r="75" spans="2:14">
      <c r="B75" s="2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101"/>
      <c r="N75" s="102"/>
    </row>
    <row r="76" spans="2:14">
      <c r="B76" s="22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101"/>
      <c r="N76" s="102"/>
    </row>
    <row r="77" spans="2:14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101"/>
      <c r="N77" s="102"/>
    </row>
    <row r="78" spans="2:14">
      <c r="B78" s="22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101"/>
      <c r="N78" s="102"/>
    </row>
    <row r="79" spans="2:14">
      <c r="B79" s="22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101"/>
      <c r="N79" s="102"/>
    </row>
    <row r="80" spans="2:14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101"/>
      <c r="N80" s="102"/>
    </row>
    <row r="81" spans="2:14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101"/>
      <c r="N81" s="102"/>
    </row>
    <row r="82" spans="2:14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101"/>
      <c r="N82" s="102"/>
    </row>
    <row r="83" spans="2:14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101"/>
      <c r="N83" s="102"/>
    </row>
    <row r="84" spans="2:14"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101"/>
      <c r="N84" s="102"/>
    </row>
    <row r="85" spans="2:14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101"/>
      <c r="N85" s="102"/>
    </row>
    <row r="86" spans="2:14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101"/>
      <c r="N86" s="102"/>
    </row>
    <row r="87" spans="2:14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101"/>
      <c r="N87" s="102"/>
    </row>
    <row r="88" spans="2:14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101"/>
      <c r="N88" s="102"/>
    </row>
    <row r="89" spans="2:14"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101"/>
      <c r="N89" s="102"/>
    </row>
    <row r="90" spans="2:14">
      <c r="B90" s="22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101"/>
      <c r="N90" s="102"/>
    </row>
    <row r="91" spans="2:14">
      <c r="B91" s="2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101"/>
      <c r="N91" s="102"/>
    </row>
    <row r="92" spans="2:14"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101"/>
      <c r="N92" s="102"/>
    </row>
    <row r="93" spans="2:14"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101"/>
      <c r="N93" s="102"/>
    </row>
    <row r="94" spans="2:14"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101"/>
      <c r="N94" s="102"/>
    </row>
    <row r="95" spans="2:14"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101"/>
      <c r="N95" s="102"/>
    </row>
    <row r="96" spans="2:14"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101"/>
      <c r="N96" s="102"/>
    </row>
    <row r="97" spans="2:14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101"/>
      <c r="N97" s="102"/>
    </row>
    <row r="98" spans="2:14"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101"/>
      <c r="N98" s="102"/>
    </row>
    <row r="99" spans="2:14">
      <c r="B99" s="22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101"/>
      <c r="N99" s="102"/>
    </row>
    <row r="100" spans="2:14">
      <c r="B100" s="2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101"/>
      <c r="N100" s="102"/>
    </row>
    <row r="101" spans="2:14"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101"/>
      <c r="N101" s="102"/>
    </row>
    <row r="102" spans="2:14">
      <c r="B102" s="22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101"/>
      <c r="N102" s="102"/>
    </row>
    <row r="103" spans="2:14">
      <c r="B103" s="22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101"/>
      <c r="N103" s="102"/>
    </row>
    <row r="104" spans="2:14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101"/>
      <c r="N104" s="102"/>
    </row>
    <row r="105" spans="2:14"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101"/>
      <c r="N105" s="102"/>
    </row>
    <row r="106" spans="2:14"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101"/>
      <c r="N106" s="102"/>
    </row>
    <row r="107" spans="2:14"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101"/>
      <c r="N107" s="102"/>
    </row>
    <row r="108" spans="2:14"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101"/>
      <c r="N108" s="102"/>
    </row>
    <row r="109" spans="2:14"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101"/>
      <c r="N109" s="102"/>
    </row>
    <row r="110" spans="2:14">
      <c r="B110" s="2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101"/>
      <c r="N110" s="102"/>
    </row>
    <row r="111" spans="2:14">
      <c r="B111" s="2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101"/>
      <c r="N111" s="102"/>
    </row>
    <row r="112" spans="2:14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101"/>
      <c r="N112" s="102"/>
    </row>
    <row r="113" spans="2:14"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101"/>
      <c r="N113" s="102"/>
    </row>
    <row r="114" spans="2:14"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101"/>
      <c r="N114" s="102"/>
    </row>
    <row r="115" spans="2:14">
      <c r="B115" s="22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101"/>
      <c r="N115" s="102"/>
    </row>
    <row r="116" spans="2:14"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101"/>
      <c r="N116" s="102"/>
    </row>
    <row r="117" spans="2:14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101"/>
      <c r="N117" s="102"/>
    </row>
    <row r="118" spans="2:14"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101"/>
      <c r="N118" s="102"/>
    </row>
    <row r="119" spans="2:14">
      <c r="B119" s="22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101"/>
      <c r="N119" s="102"/>
    </row>
    <row r="120" spans="2:14"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101"/>
      <c r="N120" s="102"/>
    </row>
    <row r="121" spans="2:14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101"/>
      <c r="N121" s="102"/>
    </row>
    <row r="122" spans="2:14">
      <c r="B122" s="22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101"/>
      <c r="N122" s="102"/>
    </row>
    <row r="123" spans="2:14">
      <c r="B123" s="22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101"/>
      <c r="N123" s="102"/>
    </row>
    <row r="124" spans="2:14">
      <c r="B124" s="22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101"/>
      <c r="N124" s="102"/>
    </row>
    <row r="125" spans="2:14"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101"/>
      <c r="N125" s="102"/>
    </row>
    <row r="126" spans="2:14">
      <c r="B126" s="2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101"/>
      <c r="N126" s="102"/>
    </row>
    <row r="127" spans="2:14">
      <c r="B127" s="22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101"/>
      <c r="N127" s="102"/>
    </row>
    <row r="128" spans="2:14">
      <c r="B128" s="22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101"/>
      <c r="N128" s="102"/>
    </row>
    <row r="129" spans="2:14">
      <c r="B129" s="22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101"/>
      <c r="N129" s="102"/>
    </row>
    <row r="130" spans="2:14"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101"/>
      <c r="N130" s="102"/>
    </row>
    <row r="131" spans="2:14">
      <c r="B131" s="22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101"/>
      <c r="N131" s="102"/>
    </row>
    <row r="132" spans="2:14">
      <c r="B132" s="22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101"/>
      <c r="N132" s="102"/>
    </row>
    <row r="133" spans="2:14"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101"/>
      <c r="N133" s="102"/>
    </row>
    <row r="134" spans="2:14">
      <c r="B134" s="22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101"/>
      <c r="N134" s="102"/>
    </row>
    <row r="135" spans="2:14">
      <c r="B135" s="22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101"/>
      <c r="N135" s="102"/>
    </row>
    <row r="136" spans="2:14">
      <c r="B136" s="22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101"/>
      <c r="N136" s="102"/>
    </row>
    <row r="137" spans="2:14"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101"/>
      <c r="N137" s="102"/>
    </row>
    <row r="138" spans="2:14">
      <c r="B138" s="22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101"/>
      <c r="N138" s="102"/>
    </row>
    <row r="139" spans="2:14"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101"/>
      <c r="N139" s="102"/>
    </row>
    <row r="140" spans="2:14">
      <c r="B140" s="22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101"/>
      <c r="N140" s="102"/>
    </row>
    <row r="141" spans="2:14">
      <c r="B141" s="22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101"/>
      <c r="N141" s="102"/>
    </row>
    <row r="142" spans="2:14">
      <c r="B142" s="22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101"/>
      <c r="N142" s="102"/>
    </row>
    <row r="143" spans="2:14"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101"/>
      <c r="N143" s="102"/>
    </row>
    <row r="144" spans="2:14">
      <c r="B144" s="22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101"/>
      <c r="N144" s="102"/>
    </row>
    <row r="145" spans="2:14">
      <c r="B145" s="22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101"/>
      <c r="N145" s="102"/>
    </row>
    <row r="146" spans="2:14"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101"/>
      <c r="N146" s="102"/>
    </row>
    <row r="147" spans="2:14">
      <c r="B147" s="22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101"/>
      <c r="N147" s="102"/>
    </row>
    <row r="148" spans="2:14"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101"/>
      <c r="N148" s="102"/>
    </row>
    <row r="149" spans="2:14"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101"/>
      <c r="N149" s="102"/>
    </row>
    <row r="150" spans="2:14">
      <c r="B150" s="22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101"/>
      <c r="N150" s="102"/>
    </row>
    <row r="151" spans="2:14">
      <c r="B151" s="22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101"/>
      <c r="N151" s="102"/>
    </row>
    <row r="152" spans="2:14">
      <c r="B152" s="22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101"/>
      <c r="N152" s="102"/>
    </row>
    <row r="153" spans="2:14"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101"/>
      <c r="N153" s="102"/>
    </row>
    <row r="154" spans="2:14">
      <c r="B154" s="22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101"/>
      <c r="N154" s="102"/>
    </row>
    <row r="155" spans="2:14">
      <c r="B155" s="22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101"/>
      <c r="N155" s="102"/>
    </row>
    <row r="156" spans="2:14">
      <c r="B156" s="22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101"/>
      <c r="N156" s="102"/>
    </row>
    <row r="157" spans="2:14">
      <c r="B157" s="22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101"/>
      <c r="N157" s="102"/>
    </row>
    <row r="158" spans="2:14">
      <c r="B158" s="22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101"/>
      <c r="N158" s="102"/>
    </row>
    <row r="159" spans="2:14">
      <c r="B159" s="22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101"/>
      <c r="N159" s="102"/>
    </row>
    <row r="160" spans="2:14">
      <c r="B160" s="22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101"/>
      <c r="N160" s="102"/>
    </row>
    <row r="161" spans="2:14"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101"/>
      <c r="N161" s="102"/>
    </row>
    <row r="162" spans="2:14"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101"/>
      <c r="N162" s="102"/>
    </row>
    <row r="163" spans="2:14">
      <c r="B163" s="22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101"/>
      <c r="N163" s="102"/>
    </row>
    <row r="164" spans="2:14">
      <c r="B164" s="22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101"/>
      <c r="N164" s="102"/>
    </row>
    <row r="165" spans="2:14">
      <c r="B165" s="22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101"/>
      <c r="N165" s="102"/>
    </row>
    <row r="166" spans="2:14">
      <c r="B166" s="22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101"/>
      <c r="N166" s="102"/>
    </row>
    <row r="167" spans="2:14">
      <c r="B167" s="22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101"/>
      <c r="N167" s="102"/>
    </row>
    <row r="168" spans="2:14"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101"/>
      <c r="N168" s="102"/>
    </row>
    <row r="169" spans="2:14"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101"/>
      <c r="N169" s="102"/>
    </row>
    <row r="170" spans="2:14"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101"/>
      <c r="N170" s="102"/>
    </row>
    <row r="171" spans="2:14"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101"/>
      <c r="N171" s="102"/>
    </row>
    <row r="172" spans="2:14"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101"/>
      <c r="N172" s="102"/>
    </row>
    <row r="173" spans="2:14"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101"/>
      <c r="N173" s="102"/>
    </row>
    <row r="174" spans="2:14"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101"/>
      <c r="N174" s="102"/>
    </row>
    <row r="175" spans="2:14"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101"/>
      <c r="N175" s="102"/>
    </row>
    <row r="176" spans="2:14">
      <c r="B176" s="22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101"/>
      <c r="N176" s="102"/>
    </row>
    <row r="177" spans="2:14">
      <c r="B177" s="22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101"/>
      <c r="N177" s="102"/>
    </row>
    <row r="178" spans="2:14"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101"/>
      <c r="N178" s="102"/>
    </row>
    <row r="179" spans="2:14">
      <c r="B179" s="22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101"/>
      <c r="N179" s="102"/>
    </row>
    <row r="180" spans="2:14">
      <c r="B180" s="22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101"/>
      <c r="N180" s="102"/>
    </row>
    <row r="181" spans="2:14">
      <c r="B181" s="22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101"/>
      <c r="N181" s="102"/>
    </row>
    <row r="182" spans="2:14">
      <c r="B182" s="22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101"/>
      <c r="N182" s="102"/>
    </row>
    <row r="183" spans="2:14">
      <c r="B183" s="22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101"/>
      <c r="N183" s="102"/>
    </row>
    <row r="184" spans="2:14">
      <c r="B184" s="22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101"/>
      <c r="N184" s="102"/>
    </row>
    <row r="185" spans="2:14">
      <c r="B185" s="22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101"/>
      <c r="N185" s="102"/>
    </row>
    <row r="186" spans="2:14">
      <c r="B186" s="22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101"/>
      <c r="N186" s="102"/>
    </row>
    <row r="187" spans="2:14">
      <c r="B187" s="22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101"/>
      <c r="N187" s="102"/>
    </row>
    <row r="188" spans="2:14">
      <c r="B188" s="22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101"/>
      <c r="N188" s="102"/>
    </row>
    <row r="189" spans="2:14">
      <c r="B189" s="22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101"/>
      <c r="N189" s="102"/>
    </row>
    <row r="190" spans="2:14">
      <c r="B190" s="22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101"/>
      <c r="N190" s="102"/>
    </row>
    <row r="191" spans="2:14">
      <c r="B191" s="22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101"/>
      <c r="N191" s="102"/>
    </row>
    <row r="192" spans="2:14">
      <c r="B192" s="22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101"/>
      <c r="N192" s="102"/>
    </row>
    <row r="193" spans="2:14">
      <c r="B193" s="22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101"/>
      <c r="N193" s="102"/>
    </row>
    <row r="194" spans="2:14">
      <c r="B194" s="22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101"/>
      <c r="N194" s="102"/>
    </row>
    <row r="195" spans="2:14">
      <c r="B195" s="22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101"/>
      <c r="N195" s="102"/>
    </row>
    <row r="196" spans="2:14">
      <c r="B196" s="22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101"/>
      <c r="N196" s="102"/>
    </row>
    <row r="197" spans="2:14">
      <c r="B197" s="22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101"/>
      <c r="N197" s="102"/>
    </row>
    <row r="198" spans="2:14">
      <c r="B198" s="22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101"/>
      <c r="N198" s="102"/>
    </row>
    <row r="199" spans="2:14">
      <c r="B199" s="22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101"/>
      <c r="N199" s="102"/>
    </row>
    <row r="200" spans="2:14">
      <c r="B200" s="22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101"/>
      <c r="N200" s="102"/>
    </row>
    <row r="201" spans="2:14">
      <c r="B201" s="22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101"/>
      <c r="N201" s="102"/>
    </row>
    <row r="202" spans="2:14">
      <c r="B202" s="22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101"/>
      <c r="N202" s="102"/>
    </row>
    <row r="203" spans="2:14">
      <c r="B203" s="22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101"/>
      <c r="N203" s="102"/>
    </row>
    <row r="204" spans="2:14">
      <c r="B204" s="22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101"/>
      <c r="N204" s="102"/>
    </row>
    <row r="205" spans="2:14">
      <c r="B205" s="22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101"/>
      <c r="N205" s="102"/>
    </row>
    <row r="206" spans="2:14">
      <c r="B206" s="22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101"/>
      <c r="N206" s="102"/>
    </row>
    <row r="207" spans="2:14">
      <c r="B207" s="22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101"/>
      <c r="N207" s="102"/>
    </row>
    <row r="208" spans="2:14">
      <c r="B208" s="22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101"/>
      <c r="N208" s="102"/>
    </row>
    <row r="209" spans="2:14">
      <c r="B209" s="22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101"/>
      <c r="N209" s="102"/>
    </row>
    <row r="210" spans="2:14">
      <c r="B210" s="22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101"/>
      <c r="N210" s="102"/>
    </row>
    <row r="211" spans="2:14">
      <c r="B211" s="22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101"/>
      <c r="N211" s="102"/>
    </row>
    <row r="212" spans="2:14">
      <c r="B212" s="22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101"/>
      <c r="N212" s="102"/>
    </row>
    <row r="213" spans="2:14">
      <c r="B213" s="22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101"/>
      <c r="N213" s="102"/>
    </row>
    <row r="214" spans="2:14">
      <c r="B214" s="22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101"/>
      <c r="N214" s="102"/>
    </row>
    <row r="215" spans="2:14">
      <c r="B215" s="22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101"/>
      <c r="N215" s="102"/>
    </row>
    <row r="216" spans="2:14">
      <c r="B216" s="22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101"/>
      <c r="N216" s="102"/>
    </row>
    <row r="217" spans="2:14">
      <c r="B217" s="22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101"/>
      <c r="N217" s="102"/>
    </row>
    <row r="218" spans="2:14">
      <c r="B218" s="22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101"/>
      <c r="N218" s="102"/>
    </row>
    <row r="219" spans="2:14">
      <c r="B219" s="22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101"/>
      <c r="N219" s="102"/>
    </row>
    <row r="220" spans="2:14">
      <c r="B220" s="22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101"/>
      <c r="N220" s="102"/>
    </row>
    <row r="221" spans="2:14">
      <c r="B221" s="22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101"/>
      <c r="N221" s="102"/>
    </row>
    <row r="222" spans="2:14">
      <c r="B222" s="22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101"/>
      <c r="N222" s="102"/>
    </row>
    <row r="223" spans="2:14">
      <c r="B223" s="22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101"/>
      <c r="N223" s="102"/>
    </row>
    <row r="224" spans="2:14">
      <c r="B224" s="22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101"/>
      <c r="N224" s="102"/>
    </row>
    <row r="225" spans="2:14">
      <c r="B225" s="22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101"/>
      <c r="N225" s="102"/>
    </row>
    <row r="226" spans="2:14">
      <c r="B226" s="22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101"/>
      <c r="N226" s="102"/>
    </row>
    <row r="227" spans="2:14">
      <c r="B227" s="22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101"/>
      <c r="N227" s="102"/>
    </row>
    <row r="228" spans="2:14">
      <c r="B228" s="22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101"/>
      <c r="N228" s="102"/>
    </row>
    <row r="229" spans="2:14">
      <c r="B229" s="22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101"/>
      <c r="N229" s="102"/>
    </row>
    <row r="230" spans="2:14">
      <c r="B230" s="22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101"/>
      <c r="N230" s="102"/>
    </row>
    <row r="231" spans="2:14">
      <c r="B231" s="22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101"/>
      <c r="N231" s="102"/>
    </row>
    <row r="232" spans="2:14">
      <c r="B232" s="22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101"/>
      <c r="N232" s="102"/>
    </row>
    <row r="233" spans="2:14">
      <c r="B233" s="22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101"/>
      <c r="N233" s="102"/>
    </row>
    <row r="234" spans="2:14">
      <c r="B234" s="22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101"/>
      <c r="N234" s="102"/>
    </row>
    <row r="235" spans="2:14">
      <c r="B235" s="22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101"/>
      <c r="N235" s="102"/>
    </row>
    <row r="236" spans="2:14">
      <c r="B236" s="22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101"/>
      <c r="N236" s="102"/>
    </row>
    <row r="237" spans="2:14">
      <c r="B237" s="22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101"/>
      <c r="N237" s="102"/>
    </row>
    <row r="238" spans="2:14">
      <c r="B238" s="22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101"/>
      <c r="N238" s="102"/>
    </row>
    <row r="239" spans="2:14">
      <c r="B239" s="22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101"/>
      <c r="N239" s="102"/>
    </row>
    <row r="240" spans="2:14">
      <c r="B240" s="22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101"/>
      <c r="N240" s="102"/>
    </row>
    <row r="241" spans="2:14">
      <c r="B241" s="22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101"/>
      <c r="N241" s="102"/>
    </row>
    <row r="242" spans="2:14">
      <c r="B242" s="22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101"/>
      <c r="N242" s="102"/>
    </row>
    <row r="243" spans="2:14">
      <c r="B243" s="22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101"/>
      <c r="N243" s="102"/>
    </row>
    <row r="244" spans="2:14">
      <c r="B244" s="22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101"/>
      <c r="N244" s="102"/>
    </row>
    <row r="245" spans="2:14">
      <c r="B245" s="22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101"/>
      <c r="N245" s="102"/>
    </row>
    <row r="246" spans="2:14">
      <c r="B246" s="22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101"/>
      <c r="N246" s="102"/>
    </row>
    <row r="247" spans="2:14">
      <c r="B247" s="22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101"/>
      <c r="N247" s="102"/>
    </row>
    <row r="248" spans="2:14">
      <c r="B248" s="22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101"/>
      <c r="N248" s="102"/>
    </row>
    <row r="249" spans="2:14">
      <c r="B249" s="22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101"/>
      <c r="N249" s="102"/>
    </row>
    <row r="250" spans="2:14">
      <c r="B250" s="22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101"/>
      <c r="N250" s="102"/>
    </row>
    <row r="251" spans="2:14">
      <c r="B251" s="22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101"/>
      <c r="N251" s="102"/>
    </row>
    <row r="252" spans="2:14">
      <c r="B252" s="22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101"/>
      <c r="N252" s="102"/>
    </row>
    <row r="253" spans="2:14">
      <c r="B253" s="22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101"/>
      <c r="N253" s="102"/>
    </row>
    <row r="254" spans="2:14">
      <c r="B254" s="22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101"/>
      <c r="N254" s="102"/>
    </row>
    <row r="255" spans="2:14">
      <c r="B255" s="22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101"/>
      <c r="N255" s="102"/>
    </row>
    <row r="256" spans="2:14">
      <c r="B256" s="22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101"/>
      <c r="N256" s="102"/>
    </row>
    <row r="257" spans="2:14">
      <c r="B257" s="22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101"/>
      <c r="N257" s="102"/>
    </row>
    <row r="258" spans="2:14">
      <c r="B258" s="22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101"/>
      <c r="N258" s="102"/>
    </row>
    <row r="259" spans="2:14">
      <c r="B259" s="22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101"/>
      <c r="N259" s="102"/>
    </row>
    <row r="260" spans="2:14">
      <c r="B260" s="22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101"/>
      <c r="N260" s="102"/>
    </row>
    <row r="261" spans="2:14">
      <c r="B261" s="22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101"/>
      <c r="N261" s="102"/>
    </row>
    <row r="262" spans="2:14">
      <c r="B262" s="22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101"/>
      <c r="N262" s="102"/>
    </row>
    <row r="263" spans="2:14">
      <c r="B263" s="22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101"/>
      <c r="N263" s="102"/>
    </row>
    <row r="264" spans="2:14">
      <c r="B264" s="22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101"/>
      <c r="N264" s="102"/>
    </row>
    <row r="265" spans="2:14">
      <c r="B265" s="22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101"/>
      <c r="N265" s="102"/>
    </row>
    <row r="266" spans="2:14">
      <c r="B266" s="22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101"/>
      <c r="N266" s="102"/>
    </row>
    <row r="267" spans="2:14">
      <c r="B267" s="22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101"/>
      <c r="N267" s="102"/>
    </row>
    <row r="268" spans="2:14">
      <c r="B268" s="22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101"/>
      <c r="N268" s="102"/>
    </row>
    <row r="269" spans="2:14">
      <c r="B269" s="22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101"/>
      <c r="N269" s="102"/>
    </row>
    <row r="270" spans="2:14">
      <c r="B270" s="22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101"/>
      <c r="N270" s="102"/>
    </row>
    <row r="271" spans="2:14">
      <c r="B271" s="22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101"/>
      <c r="N271" s="102"/>
    </row>
    <row r="272" spans="2:14">
      <c r="B272" s="22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101"/>
      <c r="N272" s="102"/>
    </row>
    <row r="273" spans="2:14">
      <c r="B273" s="22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101"/>
      <c r="N273" s="102"/>
    </row>
    <row r="274" spans="2:14">
      <c r="B274" s="22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101"/>
      <c r="N274" s="102"/>
    </row>
    <row r="275" spans="2:14">
      <c r="B275" s="22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101"/>
      <c r="N275" s="102"/>
    </row>
    <row r="276" spans="2:14">
      <c r="B276" s="22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101"/>
      <c r="N276" s="102"/>
    </row>
    <row r="277" spans="2:14">
      <c r="B277" s="22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101"/>
      <c r="N277" s="102"/>
    </row>
    <row r="278" spans="2:14">
      <c r="B278" s="22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101"/>
      <c r="N278" s="102"/>
    </row>
    <row r="279" spans="2:14">
      <c r="B279" s="22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101"/>
      <c r="N279" s="102"/>
    </row>
    <row r="280" spans="2:14">
      <c r="B280" s="22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101"/>
      <c r="N280" s="102"/>
    </row>
    <row r="281" spans="2:14">
      <c r="B281" s="22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101"/>
      <c r="N281" s="102"/>
    </row>
    <row r="282" spans="2:14">
      <c r="B282" s="22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101"/>
      <c r="N282" s="102"/>
    </row>
    <row r="283" spans="2:14">
      <c r="B283" s="22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101"/>
      <c r="N283" s="102"/>
    </row>
    <row r="284" spans="2:14">
      <c r="B284" s="22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101"/>
      <c r="N284" s="102"/>
    </row>
    <row r="285" spans="2:14">
      <c r="B285" s="22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101"/>
      <c r="N285" s="102"/>
    </row>
    <row r="286" spans="2:14">
      <c r="B286" s="22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101"/>
      <c r="N286" s="102"/>
    </row>
    <row r="287" spans="2:14">
      <c r="B287" s="22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101"/>
      <c r="N287" s="102"/>
    </row>
    <row r="288" spans="2:14">
      <c r="B288" s="22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101"/>
      <c r="N288" s="102"/>
    </row>
    <row r="289" spans="2:14">
      <c r="B289" s="22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101"/>
      <c r="N289" s="102"/>
    </row>
    <row r="290" spans="2:14">
      <c r="B290" s="22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101"/>
      <c r="N290" s="102"/>
    </row>
    <row r="291" spans="2:14">
      <c r="B291" s="22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101"/>
      <c r="N291" s="102"/>
    </row>
    <row r="292" spans="2:14">
      <c r="B292" s="22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101"/>
      <c r="N292" s="102"/>
    </row>
    <row r="293" spans="2:14">
      <c r="B293" s="22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101"/>
      <c r="N293" s="102"/>
    </row>
    <row r="294" spans="2:14">
      <c r="B294" s="22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101"/>
      <c r="N294" s="102"/>
    </row>
    <row r="295" spans="2:14">
      <c r="B295" s="22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101"/>
      <c r="N295" s="102"/>
    </row>
    <row r="296" spans="2:14">
      <c r="B296" s="22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101"/>
      <c r="N296" s="102"/>
    </row>
    <row r="297" spans="2:14">
      <c r="B297" s="22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101"/>
      <c r="N297" s="102"/>
    </row>
    <row r="298" spans="2:14">
      <c r="B298" s="22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101"/>
      <c r="N298" s="102"/>
    </row>
    <row r="299" spans="2:14">
      <c r="B299" s="22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101"/>
      <c r="N299" s="102"/>
    </row>
    <row r="300" spans="2:14">
      <c r="B300" s="22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101"/>
      <c r="N300" s="102"/>
    </row>
    <row r="301" spans="2:14">
      <c r="B301" s="22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101"/>
      <c r="N301" s="102"/>
    </row>
    <row r="302" spans="2:14">
      <c r="B302" s="22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101"/>
      <c r="N302" s="102"/>
    </row>
    <row r="303" spans="2:14">
      <c r="B303" s="22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101"/>
      <c r="N303" s="102"/>
    </row>
    <row r="304" spans="2:14">
      <c r="B304" s="22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101"/>
      <c r="N304" s="102"/>
    </row>
    <row r="305" spans="2:14">
      <c r="B305" s="22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101"/>
      <c r="N305" s="102"/>
    </row>
    <row r="306" spans="2:14">
      <c r="B306" s="22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101"/>
      <c r="N306" s="102"/>
    </row>
    <row r="307" spans="2:14">
      <c r="B307" s="22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101"/>
      <c r="N307" s="102"/>
    </row>
    <row r="308" spans="2:14">
      <c r="B308" s="22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101"/>
      <c r="N308" s="102"/>
    </row>
    <row r="309" spans="2:14">
      <c r="B309" s="22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101"/>
      <c r="N309" s="102"/>
    </row>
    <row r="310" spans="2:14">
      <c r="B310" s="22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101"/>
      <c r="N310" s="102"/>
    </row>
    <row r="311" spans="2:14">
      <c r="B311" s="22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101"/>
      <c r="N311" s="102"/>
    </row>
    <row r="312" spans="2:14">
      <c r="B312" s="22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101"/>
      <c r="N312" s="102"/>
    </row>
    <row r="313" spans="2:14">
      <c r="B313" s="22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101"/>
      <c r="N313" s="102"/>
    </row>
    <row r="314" spans="2:14">
      <c r="B314" s="22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101"/>
      <c r="N314" s="102"/>
    </row>
    <row r="315" spans="2:14">
      <c r="B315" s="22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101"/>
      <c r="N315" s="102"/>
    </row>
    <row r="316" spans="2:14">
      <c r="B316" s="22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101"/>
      <c r="N316" s="102"/>
    </row>
    <row r="317" spans="2:14">
      <c r="B317" s="22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101"/>
      <c r="N317" s="102"/>
    </row>
    <row r="318" spans="2:14">
      <c r="B318" s="22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101"/>
      <c r="N318" s="102"/>
    </row>
    <row r="319" spans="2:14">
      <c r="B319" s="22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101"/>
      <c r="N319" s="102"/>
    </row>
    <row r="320" spans="2:14">
      <c r="B320" s="22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101"/>
      <c r="N320" s="102"/>
    </row>
    <row r="321" spans="2:14">
      <c r="B321" s="22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101"/>
      <c r="N321" s="102"/>
    </row>
    <row r="322" spans="2:14">
      <c r="B322" s="22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101"/>
      <c r="N322" s="102"/>
    </row>
    <row r="323" spans="2:14">
      <c r="B323" s="22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101"/>
      <c r="N323" s="102"/>
    </row>
    <row r="324" spans="2:14">
      <c r="B324" s="22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101"/>
      <c r="N324" s="102"/>
    </row>
    <row r="325" spans="2:14">
      <c r="B325" s="22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101"/>
      <c r="N325" s="102"/>
    </row>
    <row r="326" spans="2:14">
      <c r="B326" s="22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101"/>
      <c r="N326" s="102"/>
    </row>
    <row r="327" spans="2:14">
      <c r="B327" s="22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101"/>
      <c r="N327" s="102"/>
    </row>
    <row r="328" spans="2:14">
      <c r="B328" s="22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101"/>
      <c r="N328" s="102"/>
    </row>
    <row r="329" spans="2:14">
      <c r="B329" s="22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101"/>
      <c r="N329" s="102"/>
    </row>
    <row r="330" spans="2:14">
      <c r="B330" s="22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101"/>
      <c r="N330" s="102"/>
    </row>
    <row r="331" spans="2:14">
      <c r="B331" s="22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101"/>
      <c r="N331" s="102"/>
    </row>
    <row r="332" spans="2:14">
      <c r="B332" s="22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101"/>
      <c r="N332" s="102"/>
    </row>
    <row r="333" spans="2:14">
      <c r="B333" s="22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101"/>
      <c r="N333" s="102"/>
    </row>
    <row r="334" spans="2:14">
      <c r="B334" s="22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101"/>
      <c r="N334" s="102"/>
    </row>
    <row r="335" spans="2:14">
      <c r="B335" s="22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101"/>
      <c r="N335" s="102"/>
    </row>
    <row r="336" spans="2:14">
      <c r="B336" s="22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101"/>
      <c r="N336" s="102"/>
    </row>
    <row r="337" spans="2:14">
      <c r="B337" s="22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101"/>
      <c r="N337" s="102"/>
    </row>
    <row r="338" spans="2:14">
      <c r="B338" s="22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101"/>
      <c r="N338" s="102"/>
    </row>
    <row r="339" spans="2:14">
      <c r="B339" s="22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101"/>
      <c r="N339" s="102"/>
    </row>
    <row r="340" spans="2:14">
      <c r="B340" s="22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101"/>
      <c r="N340" s="102"/>
    </row>
    <row r="341" spans="2:14">
      <c r="B341" s="22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101"/>
      <c r="N341" s="102"/>
    </row>
    <row r="342" spans="2:14">
      <c r="B342" s="22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101"/>
      <c r="N342" s="102"/>
    </row>
    <row r="343" spans="2:14">
      <c r="B343" s="22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101"/>
      <c r="N343" s="102"/>
    </row>
    <row r="344" spans="2:14">
      <c r="B344" s="22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101"/>
      <c r="N344" s="102"/>
    </row>
    <row r="345" spans="2:14">
      <c r="B345" s="22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101"/>
      <c r="N345" s="102"/>
    </row>
    <row r="346" spans="2:14">
      <c r="B346" s="22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101"/>
      <c r="N346" s="102"/>
    </row>
    <row r="347" spans="2:14">
      <c r="B347" s="22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101"/>
      <c r="N347" s="102"/>
    </row>
    <row r="348" spans="2:14">
      <c r="B348" s="22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101"/>
      <c r="N348" s="102"/>
    </row>
    <row r="349" spans="2:14">
      <c r="B349" s="22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101"/>
      <c r="N349" s="102"/>
    </row>
    <row r="350" spans="2:14">
      <c r="B350" s="22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101"/>
      <c r="N350" s="102"/>
    </row>
    <row r="351" spans="2:14">
      <c r="B351" s="22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101"/>
      <c r="N351" s="102"/>
    </row>
    <row r="352" spans="2:14">
      <c r="B352" s="22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101"/>
      <c r="N352" s="102"/>
    </row>
    <row r="353" spans="2:14">
      <c r="B353" s="22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101"/>
      <c r="N353" s="102"/>
    </row>
    <row r="354" spans="2:14">
      <c r="B354" s="22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101"/>
      <c r="N354" s="102"/>
    </row>
    <row r="355" spans="2:14">
      <c r="B355" s="22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101"/>
      <c r="N355" s="102"/>
    </row>
    <row r="356" spans="2:14">
      <c r="B356" s="22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101"/>
      <c r="N356" s="102"/>
    </row>
    <row r="357" spans="2:14">
      <c r="B357" s="22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101"/>
      <c r="N357" s="102"/>
    </row>
    <row r="358" spans="2:14">
      <c r="B358" s="22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101"/>
      <c r="N358" s="102"/>
    </row>
    <row r="359" spans="2:14">
      <c r="B359" s="22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101"/>
      <c r="N359" s="102"/>
    </row>
    <row r="360" spans="2:14">
      <c r="B360" s="22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101"/>
      <c r="N360" s="102"/>
    </row>
    <row r="361" spans="2:14">
      <c r="B361" s="22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101"/>
      <c r="N361" s="102"/>
    </row>
    <row r="362" spans="2:14">
      <c r="B362" s="22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101"/>
      <c r="N362" s="102"/>
    </row>
    <row r="363" spans="2:14">
      <c r="B363" s="22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101"/>
      <c r="N363" s="102"/>
    </row>
    <row r="364" spans="2:14">
      <c r="B364" s="22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101"/>
      <c r="N364" s="102"/>
    </row>
    <row r="365" spans="2:14">
      <c r="B365" s="22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101"/>
      <c r="N365" s="102"/>
    </row>
    <row r="366" spans="2:14">
      <c r="B366" s="22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101"/>
      <c r="N366" s="102"/>
    </row>
    <row r="367" spans="2:14">
      <c r="B367" s="22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101"/>
      <c r="N367" s="102"/>
    </row>
    <row r="368" spans="2:14">
      <c r="B368" s="22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101"/>
      <c r="N368" s="102"/>
    </row>
    <row r="369" spans="2:14">
      <c r="B369" s="22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101"/>
      <c r="N369" s="102"/>
    </row>
    <row r="370" spans="2:14">
      <c r="B370" s="22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101"/>
      <c r="N370" s="102"/>
    </row>
    <row r="371" spans="2:14">
      <c r="B371" s="22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101"/>
      <c r="N371" s="102"/>
    </row>
    <row r="372" spans="2:14">
      <c r="B372" s="22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101"/>
      <c r="N372" s="102"/>
    </row>
    <row r="373" spans="2:14">
      <c r="B373" s="22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101"/>
      <c r="N373" s="102"/>
    </row>
    <row r="374" spans="2:14">
      <c r="B374" s="22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101"/>
      <c r="N374" s="102"/>
    </row>
    <row r="375" spans="2:14">
      <c r="B375" s="22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101"/>
      <c r="N375" s="102"/>
    </row>
    <row r="376" spans="2:14">
      <c r="B376" s="22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101"/>
      <c r="N376" s="102"/>
    </row>
    <row r="377" spans="2:14">
      <c r="B377" s="22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101"/>
      <c r="N377" s="102"/>
    </row>
    <row r="378" spans="2:14">
      <c r="B378" s="22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101"/>
      <c r="N378" s="102"/>
    </row>
    <row r="379" spans="2:14">
      <c r="B379" s="22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101"/>
      <c r="N379" s="102"/>
    </row>
    <row r="380" spans="2:14">
      <c r="B380" s="22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101"/>
      <c r="N380" s="102"/>
    </row>
    <row r="381" spans="2:14">
      <c r="B381" s="22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101"/>
      <c r="N381" s="102"/>
    </row>
    <row r="382" spans="2:14">
      <c r="B382" s="22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101"/>
      <c r="N382" s="102"/>
    </row>
    <row r="383" spans="2:14">
      <c r="B383" s="22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101"/>
      <c r="N383" s="102"/>
    </row>
    <row r="384" spans="2:14">
      <c r="B384" s="22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101"/>
      <c r="N384" s="102"/>
    </row>
    <row r="385" spans="2:14">
      <c r="B385" s="22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101"/>
      <c r="N385" s="102"/>
    </row>
    <row r="386" spans="2:14">
      <c r="B386" s="22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101"/>
      <c r="N386" s="102"/>
    </row>
    <row r="387" spans="2:14">
      <c r="B387" s="22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101"/>
      <c r="N387" s="102"/>
    </row>
    <row r="388" spans="2:14">
      <c r="B388" s="22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101"/>
      <c r="N388" s="102"/>
    </row>
    <row r="389" spans="2:14">
      <c r="B389" s="22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101"/>
      <c r="N389" s="102"/>
    </row>
    <row r="390" spans="2:14">
      <c r="B390" s="22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101"/>
      <c r="N390" s="102"/>
    </row>
    <row r="391" spans="2:14">
      <c r="B391" s="22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101"/>
      <c r="N391" s="102"/>
    </row>
    <row r="392" spans="2:14">
      <c r="B392" s="22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101"/>
      <c r="N392" s="102"/>
    </row>
    <row r="393" spans="2:14">
      <c r="B393" s="22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101"/>
      <c r="N393" s="102"/>
    </row>
    <row r="394" spans="2:14">
      <c r="B394" s="22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101"/>
      <c r="N394" s="102"/>
    </row>
    <row r="395" spans="2:14">
      <c r="B395" s="22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101"/>
      <c r="N395" s="102"/>
    </row>
    <row r="396" spans="2:14">
      <c r="B396" s="22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101"/>
      <c r="N396" s="102"/>
    </row>
    <row r="397" spans="2:14">
      <c r="B397" s="22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101"/>
      <c r="N397" s="102"/>
    </row>
    <row r="398" spans="2:14">
      <c r="B398" s="22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101"/>
      <c r="N398" s="102"/>
    </row>
    <row r="399" spans="2:14">
      <c r="B399" s="22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101"/>
      <c r="N399" s="102"/>
    </row>
    <row r="400" spans="2:14">
      <c r="B400" s="22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101"/>
      <c r="N400" s="102"/>
    </row>
    <row r="401" spans="2:14">
      <c r="B401" s="22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101"/>
      <c r="N401" s="102"/>
    </row>
    <row r="402" spans="2:14">
      <c r="B402" s="22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101"/>
      <c r="N402" s="102"/>
    </row>
    <row r="403" spans="2:14">
      <c r="B403" s="22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101"/>
      <c r="N403" s="102"/>
    </row>
    <row r="404" spans="2:14">
      <c r="B404" s="22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101"/>
      <c r="N404" s="102"/>
    </row>
    <row r="405" spans="2:14">
      <c r="B405" s="22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101"/>
      <c r="N405" s="102"/>
    </row>
    <row r="406" spans="2:14">
      <c r="B406" s="22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101"/>
      <c r="N406" s="102"/>
    </row>
    <row r="407" spans="2:14">
      <c r="B407" s="22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101"/>
      <c r="N407" s="102"/>
    </row>
    <row r="408" spans="2:14">
      <c r="B408" s="22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101"/>
      <c r="N408" s="102"/>
    </row>
    <row r="409" spans="2:14">
      <c r="B409" s="22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101"/>
      <c r="N409" s="102"/>
    </row>
    <row r="410" spans="2:14">
      <c r="B410" s="22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101"/>
      <c r="N410" s="102"/>
    </row>
    <row r="411" spans="2:14">
      <c r="B411" s="22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101"/>
      <c r="N411" s="102"/>
    </row>
    <row r="412" spans="2:14">
      <c r="B412" s="22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101"/>
      <c r="N412" s="102"/>
    </row>
    <row r="413" spans="2:14">
      <c r="B413" s="22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101"/>
      <c r="N413" s="102"/>
    </row>
    <row r="414" spans="2:14">
      <c r="B414" s="22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101"/>
      <c r="N414" s="102"/>
    </row>
    <row r="415" spans="2:14">
      <c r="B415" s="22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101"/>
      <c r="N415" s="102"/>
    </row>
    <row r="416" spans="2:14">
      <c r="B416" s="22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101"/>
      <c r="N416" s="102"/>
    </row>
    <row r="417" spans="2:14">
      <c r="B417" s="22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101"/>
      <c r="N417" s="102"/>
    </row>
    <row r="418" spans="2:14">
      <c r="B418" s="22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101"/>
      <c r="N418" s="102"/>
    </row>
    <row r="419" spans="2:14">
      <c r="B419" s="22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101"/>
      <c r="N419" s="102"/>
    </row>
    <row r="420" spans="2:14">
      <c r="B420" s="22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101"/>
      <c r="N420" s="102"/>
    </row>
    <row r="421" spans="2:14">
      <c r="B421" s="22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101"/>
      <c r="N421" s="102"/>
    </row>
    <row r="422" spans="2:14">
      <c r="B422" s="22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101"/>
      <c r="N422" s="102"/>
    </row>
    <row r="423" spans="2:14">
      <c r="B423" s="22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101"/>
      <c r="N423" s="102"/>
    </row>
    <row r="424" spans="2:14">
      <c r="B424" s="22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101"/>
      <c r="N424" s="102"/>
    </row>
    <row r="425" spans="2:14">
      <c r="B425" s="22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101"/>
      <c r="N425" s="102"/>
    </row>
    <row r="426" spans="2:14">
      <c r="B426" s="22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101"/>
      <c r="N426" s="102"/>
    </row>
    <row r="427" spans="2:14">
      <c r="B427" s="22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101"/>
      <c r="N427" s="102"/>
    </row>
    <row r="428" spans="2:14">
      <c r="B428" s="22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101"/>
      <c r="N428" s="102"/>
    </row>
    <row r="429" spans="2:14">
      <c r="B429" s="22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101"/>
      <c r="N429" s="102"/>
    </row>
    <row r="430" spans="2:14">
      <c r="B430" s="22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101"/>
      <c r="N430" s="102"/>
    </row>
    <row r="431" spans="2:14">
      <c r="B431" s="22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101"/>
      <c r="N431" s="102"/>
    </row>
    <row r="432" spans="2:14">
      <c r="B432" s="22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101"/>
      <c r="N432" s="102"/>
    </row>
    <row r="433" spans="2:14">
      <c r="B433" s="22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101"/>
      <c r="N433" s="102"/>
    </row>
    <row r="434" spans="2:14">
      <c r="B434" s="22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101"/>
      <c r="N434" s="102"/>
    </row>
    <row r="435" spans="2:14">
      <c r="B435" s="22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101"/>
      <c r="N435" s="102"/>
    </row>
    <row r="436" spans="2:14">
      <c r="B436" s="22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101"/>
      <c r="N436" s="102"/>
    </row>
    <row r="437" spans="2:14">
      <c r="B437" s="22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101"/>
      <c r="N437" s="102"/>
    </row>
    <row r="438" spans="2:14">
      <c r="B438" s="22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101"/>
      <c r="N438" s="102"/>
    </row>
    <row r="439" spans="2:14">
      <c r="B439" s="22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101"/>
      <c r="N439" s="102"/>
    </row>
    <row r="440" spans="2:14">
      <c r="B440" s="22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101"/>
      <c r="N440" s="102"/>
    </row>
    <row r="441" spans="2:14">
      <c r="B441" s="22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101"/>
      <c r="N441" s="102"/>
    </row>
    <row r="442" spans="2:14">
      <c r="B442" s="22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101"/>
      <c r="N442" s="102"/>
    </row>
    <row r="443" spans="2:14">
      <c r="B443" s="22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101"/>
      <c r="N443" s="102"/>
    </row>
    <row r="444" spans="2:14">
      <c r="B444" s="22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101"/>
      <c r="N444" s="102"/>
    </row>
    <row r="445" spans="2:14">
      <c r="B445" s="22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101"/>
      <c r="N445" s="102"/>
    </row>
    <row r="446" spans="2:14">
      <c r="B446" s="22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101"/>
      <c r="N446" s="102"/>
    </row>
    <row r="447" spans="2:14">
      <c r="B447" s="22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101"/>
      <c r="N447" s="102"/>
    </row>
    <row r="448" spans="2:14">
      <c r="B448" s="22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101"/>
      <c r="N448" s="102"/>
    </row>
    <row r="449" spans="2:14">
      <c r="B449" s="22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101"/>
      <c r="N449" s="102"/>
    </row>
    <row r="450" spans="2:14">
      <c r="B450" s="22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101"/>
      <c r="N450" s="102"/>
    </row>
    <row r="451" spans="2:14">
      <c r="B451" s="22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101"/>
      <c r="N451" s="102"/>
    </row>
    <row r="452" spans="2:14">
      <c r="B452" s="22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101"/>
      <c r="N452" s="102"/>
    </row>
    <row r="453" spans="2:14">
      <c r="B453" s="22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101"/>
      <c r="N453" s="102"/>
    </row>
    <row r="454" spans="2:14">
      <c r="B454" s="22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101"/>
      <c r="N454" s="102"/>
    </row>
    <row r="455" spans="2:14">
      <c r="B455" s="22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101"/>
      <c r="N455" s="102"/>
    </row>
    <row r="456" spans="2:14">
      <c r="B456" s="22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101"/>
      <c r="N456" s="102"/>
    </row>
    <row r="457" spans="2:14">
      <c r="B457" s="22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101"/>
      <c r="N457" s="102"/>
    </row>
    <row r="458" spans="2:14">
      <c r="B458" s="22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101"/>
      <c r="N458" s="102"/>
    </row>
    <row r="459" spans="2:14">
      <c r="B459" s="22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101"/>
      <c r="N459" s="102"/>
    </row>
    <row r="460" spans="2:14">
      <c r="B460" s="22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101"/>
      <c r="N460" s="102"/>
    </row>
    <row r="461" spans="2:14">
      <c r="B461" s="22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101"/>
      <c r="N461" s="102"/>
    </row>
    <row r="462" spans="2:14">
      <c r="B462" s="22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101"/>
      <c r="N462" s="102"/>
    </row>
    <row r="463" spans="2:14">
      <c r="B463" s="22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101"/>
      <c r="N463" s="102"/>
    </row>
    <row r="464" spans="2:14">
      <c r="B464" s="22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101"/>
      <c r="N464" s="102"/>
    </row>
    <row r="465" spans="2:14">
      <c r="B465" s="22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101"/>
      <c r="N465" s="102"/>
    </row>
    <row r="466" spans="2:14">
      <c r="B466" s="22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101"/>
      <c r="N466" s="102"/>
    </row>
    <row r="467" spans="2:14">
      <c r="B467" s="22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101"/>
      <c r="N467" s="102"/>
    </row>
    <row r="468" spans="2:14">
      <c r="B468" s="22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101"/>
      <c r="N468" s="102"/>
    </row>
    <row r="469" spans="2:14">
      <c r="B469" s="22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101"/>
      <c r="N469" s="102"/>
    </row>
    <row r="470" spans="2:14">
      <c r="B470" s="22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101"/>
      <c r="N470" s="102"/>
    </row>
    <row r="471" spans="2:14">
      <c r="B471" s="22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101"/>
      <c r="N471" s="102"/>
    </row>
    <row r="472" spans="2:14">
      <c r="B472" s="22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101"/>
      <c r="N472" s="102"/>
    </row>
    <row r="473" spans="2:14">
      <c r="B473" s="22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101"/>
      <c r="N473" s="102"/>
    </row>
    <row r="474" spans="2:14">
      <c r="B474" s="22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101"/>
      <c r="N474" s="102"/>
    </row>
    <row r="475" spans="2:14">
      <c r="B475" s="22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101"/>
      <c r="N475" s="102"/>
    </row>
    <row r="476" spans="2:14">
      <c r="B476" s="22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101"/>
      <c r="N476" s="102"/>
    </row>
    <row r="477" spans="2:14">
      <c r="B477" s="22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101"/>
      <c r="N477" s="102"/>
    </row>
    <row r="478" spans="2:14">
      <c r="B478" s="22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101"/>
      <c r="N478" s="102"/>
    </row>
    <row r="479" spans="2:14">
      <c r="B479" s="22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101"/>
      <c r="N479" s="102"/>
    </row>
    <row r="480" spans="2:14">
      <c r="B480" s="22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101"/>
      <c r="N480" s="102"/>
    </row>
    <row r="481" spans="2:14">
      <c r="B481" s="22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101"/>
      <c r="N481" s="102"/>
    </row>
    <row r="482" spans="2:14">
      <c r="B482" s="22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101"/>
      <c r="N482" s="102"/>
    </row>
    <row r="483" spans="2:14">
      <c r="B483" s="22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101"/>
      <c r="N483" s="102"/>
    </row>
    <row r="484" spans="2:14">
      <c r="B484" s="22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101"/>
      <c r="N484" s="102"/>
    </row>
    <row r="485" spans="2:14">
      <c r="B485" s="22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101"/>
      <c r="N485" s="102"/>
    </row>
    <row r="486" spans="2:14">
      <c r="B486" s="22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101"/>
      <c r="N486" s="102"/>
    </row>
    <row r="487" spans="2:14">
      <c r="B487" s="22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101"/>
      <c r="N487" s="102"/>
    </row>
    <row r="488" spans="2:14">
      <c r="B488" s="22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101"/>
      <c r="N488" s="102"/>
    </row>
    <row r="489" spans="2:14">
      <c r="B489" s="22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101"/>
      <c r="N489" s="102"/>
    </row>
    <row r="490" spans="2:14">
      <c r="B490" s="22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101"/>
      <c r="N490" s="102"/>
    </row>
    <row r="491" spans="2:14">
      <c r="B491" s="22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101"/>
      <c r="N491" s="102"/>
    </row>
    <row r="492" spans="2:14">
      <c r="B492" s="22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101"/>
      <c r="N492" s="102"/>
    </row>
    <row r="493" spans="2:14">
      <c r="B493" s="22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101"/>
      <c r="N493" s="102"/>
    </row>
    <row r="494" spans="2:14">
      <c r="B494" s="22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101"/>
      <c r="N494" s="102"/>
    </row>
    <row r="495" spans="2:14">
      <c r="B495" s="22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101"/>
      <c r="N495" s="102"/>
    </row>
    <row r="496" spans="2:14">
      <c r="B496" s="22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101"/>
      <c r="N496" s="102"/>
    </row>
    <row r="497" spans="2:14">
      <c r="B497" s="22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101"/>
      <c r="N497" s="102"/>
    </row>
    <row r="498" spans="2:14">
      <c r="B498" s="22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101"/>
      <c r="N498" s="102"/>
    </row>
    <row r="499" spans="2:14">
      <c r="B499" s="22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101"/>
      <c r="N499" s="102"/>
    </row>
    <row r="500" spans="2:14">
      <c r="B500" s="22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101"/>
      <c r="N500" s="102"/>
    </row>
    <row r="501" spans="2:14">
      <c r="B501" s="22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101"/>
      <c r="N501" s="102"/>
    </row>
    <row r="502" spans="2:14">
      <c r="B502" s="22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101"/>
      <c r="N502" s="102"/>
    </row>
    <row r="503" spans="2:14">
      <c r="B503" s="22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101"/>
      <c r="N503" s="102"/>
    </row>
    <row r="504" spans="2:14">
      <c r="B504" s="22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101"/>
      <c r="N504" s="102"/>
    </row>
    <row r="505" spans="2:14">
      <c r="B505" s="22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101"/>
      <c r="N505" s="102"/>
    </row>
    <row r="506" spans="2:14">
      <c r="B506" s="22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101"/>
      <c r="N506" s="102"/>
    </row>
    <row r="507" spans="2:14">
      <c r="B507" s="22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101"/>
      <c r="N507" s="102"/>
    </row>
    <row r="508" spans="2:14">
      <c r="B508" s="22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101"/>
      <c r="N508" s="102"/>
    </row>
    <row r="509" spans="2:14">
      <c r="B509" s="22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101"/>
      <c r="N509" s="102"/>
    </row>
    <row r="510" spans="2:14">
      <c r="B510" s="22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101"/>
      <c r="N510" s="102"/>
    </row>
    <row r="511" spans="2:14">
      <c r="B511" s="22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101"/>
      <c r="N511" s="102"/>
    </row>
    <row r="512" spans="2:14">
      <c r="B512" s="22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101"/>
      <c r="N512" s="102"/>
    </row>
    <row r="513" spans="2:14">
      <c r="B513" s="22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101"/>
      <c r="N513" s="102"/>
    </row>
    <row r="514" spans="2:14">
      <c r="B514" s="22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101"/>
      <c r="N514" s="102"/>
    </row>
    <row r="515" spans="2:14">
      <c r="B515" s="22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101"/>
      <c r="N515" s="102"/>
    </row>
    <row r="516" spans="2:14">
      <c r="B516" s="22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101"/>
      <c r="N516" s="102"/>
    </row>
    <row r="517" spans="2:14">
      <c r="B517" s="22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101"/>
      <c r="N517" s="102"/>
    </row>
    <row r="518" spans="2:14">
      <c r="B518" s="22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101"/>
      <c r="N518" s="102"/>
    </row>
    <row r="519" spans="2:14">
      <c r="B519" s="22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101"/>
      <c r="N519" s="102"/>
    </row>
    <row r="520" spans="2:14">
      <c r="B520" s="22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101"/>
      <c r="N520" s="102"/>
    </row>
    <row r="521" spans="2:14">
      <c r="B521" s="22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101"/>
      <c r="N521" s="102"/>
    </row>
    <row r="522" spans="2:14">
      <c r="B522" s="22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101"/>
      <c r="N522" s="102"/>
    </row>
    <row r="523" spans="2:14">
      <c r="B523" s="22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101"/>
      <c r="N523" s="102"/>
    </row>
    <row r="524" spans="2:14">
      <c r="B524" s="22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101"/>
      <c r="N524" s="102"/>
    </row>
    <row r="525" spans="2:14">
      <c r="B525" s="22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101"/>
      <c r="N525" s="102"/>
    </row>
    <row r="526" spans="2:14">
      <c r="B526" s="22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101"/>
      <c r="N526" s="102"/>
    </row>
    <row r="527" spans="2:14">
      <c r="B527" s="22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101"/>
      <c r="N527" s="102"/>
    </row>
    <row r="528" spans="2:14">
      <c r="B528" s="22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101"/>
      <c r="N528" s="102"/>
    </row>
    <row r="529" spans="2:14">
      <c r="B529" s="22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101"/>
      <c r="N529" s="102"/>
    </row>
    <row r="530" spans="2:14">
      <c r="B530" s="22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101"/>
      <c r="N530" s="102"/>
    </row>
    <row r="531" spans="2:14">
      <c r="B531" s="22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101"/>
      <c r="N531" s="102"/>
    </row>
    <row r="532" spans="2:14">
      <c r="B532" s="22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101"/>
      <c r="N532" s="102"/>
    </row>
    <row r="533" spans="2:14">
      <c r="B533" s="22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101"/>
      <c r="N533" s="102"/>
    </row>
    <row r="534" spans="2:14">
      <c r="B534" s="22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101"/>
      <c r="N534" s="102"/>
    </row>
    <row r="535" spans="2:14">
      <c r="B535" s="22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101"/>
      <c r="N535" s="102"/>
    </row>
    <row r="536" spans="2:14">
      <c r="B536" s="22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101"/>
      <c r="N536" s="102"/>
    </row>
    <row r="537" spans="2:14">
      <c r="B537" s="22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101"/>
      <c r="N537" s="102"/>
    </row>
    <row r="538" spans="2:14">
      <c r="B538" s="22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101"/>
      <c r="N538" s="102"/>
    </row>
    <row r="539" spans="2:14">
      <c r="B539" s="22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101"/>
      <c r="N539" s="102"/>
    </row>
    <row r="540" spans="2:14">
      <c r="B540" s="22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101"/>
      <c r="N540" s="102"/>
    </row>
    <row r="541" spans="2:14">
      <c r="B541" s="22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101"/>
      <c r="N541" s="102"/>
    </row>
    <row r="542" spans="2:14">
      <c r="B542" s="22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101"/>
      <c r="N542" s="102"/>
    </row>
    <row r="543" spans="2:14">
      <c r="B543" s="22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101"/>
      <c r="N543" s="102"/>
    </row>
    <row r="544" spans="2:14">
      <c r="B544" s="22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101"/>
      <c r="N544" s="102"/>
    </row>
    <row r="545" spans="2:14">
      <c r="B545" s="22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101"/>
      <c r="N545" s="102"/>
    </row>
    <row r="546" spans="2:14">
      <c r="B546" s="22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101"/>
      <c r="N546" s="102"/>
    </row>
    <row r="547" spans="2:14">
      <c r="B547" s="22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101"/>
      <c r="N547" s="102"/>
    </row>
    <row r="548" spans="2:14">
      <c r="B548" s="22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101"/>
      <c r="N548" s="102"/>
    </row>
    <row r="549" spans="2:14">
      <c r="B549" s="22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101"/>
      <c r="N549" s="102"/>
    </row>
    <row r="550" spans="2:14">
      <c r="B550" s="22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101"/>
      <c r="N550" s="102"/>
    </row>
    <row r="551" spans="2:14">
      <c r="B551" s="22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101"/>
      <c r="N551" s="102"/>
    </row>
    <row r="552" spans="2:14">
      <c r="B552" s="22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101"/>
      <c r="N552" s="102"/>
    </row>
    <row r="553" spans="2:14">
      <c r="B553" s="22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101"/>
      <c r="N553" s="102"/>
    </row>
    <row r="554" spans="2:14">
      <c r="B554" s="22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101"/>
      <c r="N554" s="102"/>
    </row>
    <row r="555" spans="2:14">
      <c r="B555" s="22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101"/>
      <c r="N555" s="102"/>
    </row>
    <row r="556" spans="2:14">
      <c r="B556" s="22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101"/>
      <c r="N556" s="102"/>
    </row>
    <row r="557" spans="2:14">
      <c r="B557" s="22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101"/>
      <c r="N557" s="102"/>
    </row>
    <row r="558" spans="2:14">
      <c r="B558" s="22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101"/>
      <c r="N558" s="102"/>
    </row>
    <row r="559" spans="2:14">
      <c r="B559" s="22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101"/>
      <c r="N559" s="102"/>
    </row>
    <row r="560" spans="2:14">
      <c r="B560" s="22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101"/>
      <c r="N560" s="102"/>
    </row>
    <row r="561" spans="2:14">
      <c r="B561" s="22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101"/>
      <c r="N561" s="102"/>
    </row>
    <row r="562" spans="2:14">
      <c r="B562" s="22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101"/>
      <c r="N562" s="102"/>
    </row>
    <row r="563" spans="2:14">
      <c r="B563" s="22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101"/>
      <c r="N563" s="102"/>
    </row>
    <row r="564" spans="2:14">
      <c r="B564" s="22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101"/>
      <c r="N564" s="102"/>
    </row>
    <row r="565" spans="2:14">
      <c r="B565" s="22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101"/>
      <c r="N565" s="102"/>
    </row>
    <row r="566" spans="2:14">
      <c r="B566" s="22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101"/>
      <c r="N566" s="102"/>
    </row>
    <row r="567" spans="2:14">
      <c r="B567" s="22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101"/>
      <c r="N567" s="102"/>
    </row>
    <row r="568" spans="2:14">
      <c r="B568" s="22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101"/>
      <c r="N568" s="102"/>
    </row>
    <row r="569" spans="2:14">
      <c r="B569" s="22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101"/>
      <c r="N569" s="102"/>
    </row>
    <row r="570" spans="2:14">
      <c r="B570" s="22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101"/>
      <c r="N570" s="102"/>
    </row>
    <row r="571" spans="2:14">
      <c r="B571" s="22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101"/>
      <c r="N571" s="102"/>
    </row>
    <row r="572" spans="2:14">
      <c r="B572" s="22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101"/>
      <c r="N572" s="102"/>
    </row>
    <row r="573" spans="2:14">
      <c r="B573" s="22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101"/>
      <c r="N573" s="102"/>
    </row>
    <row r="574" spans="2:14">
      <c r="B574" s="22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101"/>
      <c r="N574" s="102"/>
    </row>
    <row r="575" spans="2:14">
      <c r="B575" s="22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101"/>
      <c r="N575" s="102"/>
    </row>
    <row r="576" spans="2:14">
      <c r="B576" s="22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101"/>
      <c r="N576" s="102"/>
    </row>
    <row r="577" spans="2:14">
      <c r="B577" s="22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101"/>
      <c r="N577" s="102"/>
    </row>
    <row r="578" spans="2:14">
      <c r="B578" s="22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101"/>
      <c r="N578" s="102"/>
    </row>
    <row r="579" spans="2:14">
      <c r="B579" s="22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101"/>
      <c r="N579" s="102"/>
    </row>
    <row r="580" spans="2:14">
      <c r="B580" s="22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101"/>
      <c r="N580" s="102"/>
    </row>
    <row r="581" spans="2:14">
      <c r="B581" s="22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101"/>
      <c r="N581" s="102"/>
    </row>
    <row r="582" spans="2:14">
      <c r="B582" s="22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101"/>
      <c r="N582" s="102"/>
    </row>
    <row r="583" spans="2:14">
      <c r="B583" s="22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101"/>
      <c r="N583" s="102"/>
    </row>
    <row r="584" spans="2:14">
      <c r="B584" s="22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101"/>
      <c r="N584" s="102"/>
    </row>
    <row r="585" spans="2:14">
      <c r="B585" s="22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101"/>
      <c r="N585" s="102"/>
    </row>
    <row r="586" spans="2:14">
      <c r="B586" s="22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101"/>
      <c r="N586" s="102"/>
    </row>
    <row r="587" spans="2:14">
      <c r="B587" s="22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101"/>
      <c r="N587" s="102"/>
    </row>
    <row r="588" spans="2:14">
      <c r="B588" s="22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101"/>
      <c r="N588" s="102"/>
    </row>
    <row r="589" spans="2:14">
      <c r="B589" s="22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101"/>
      <c r="N589" s="102"/>
    </row>
    <row r="590" spans="2:14">
      <c r="B590" s="22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101"/>
      <c r="N590" s="102"/>
    </row>
    <row r="591" spans="2:14">
      <c r="B591" s="22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101"/>
      <c r="N591" s="102"/>
    </row>
    <row r="592" spans="2:14">
      <c r="B592" s="22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101"/>
      <c r="N592" s="102"/>
    </row>
    <row r="593" spans="2:14">
      <c r="B593" s="22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101"/>
      <c r="N593" s="102"/>
    </row>
    <row r="594" spans="2:14">
      <c r="B594" s="22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101"/>
      <c r="N594" s="102"/>
    </row>
    <row r="595" spans="2:14">
      <c r="B595" s="22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101"/>
      <c r="N595" s="102"/>
    </row>
    <row r="596" spans="2:14">
      <c r="B596" s="22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101"/>
      <c r="N596" s="102"/>
    </row>
    <row r="597" spans="2:14">
      <c r="B597" s="22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101"/>
      <c r="N597" s="102"/>
    </row>
    <row r="598" spans="2:14">
      <c r="B598" s="22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101"/>
      <c r="N598" s="102"/>
    </row>
    <row r="599" spans="2:14">
      <c r="B599" s="22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101"/>
      <c r="N599" s="102"/>
    </row>
    <row r="600" spans="2:14">
      <c r="B600" s="22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101"/>
      <c r="N600" s="102"/>
    </row>
    <row r="601" spans="2:14">
      <c r="B601" s="22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101"/>
      <c r="N601" s="102"/>
    </row>
    <row r="602" spans="2:14">
      <c r="B602" s="22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101"/>
      <c r="N602" s="102"/>
    </row>
    <row r="603" spans="2:14">
      <c r="B603" s="22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101"/>
      <c r="N603" s="102"/>
    </row>
    <row r="604" spans="2:14">
      <c r="B604" s="22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101"/>
      <c r="N604" s="102"/>
    </row>
    <row r="605" spans="2:14">
      <c r="B605" s="22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101"/>
      <c r="N605" s="102"/>
    </row>
    <row r="606" spans="2:14">
      <c r="B606" s="22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101"/>
      <c r="N606" s="102"/>
    </row>
    <row r="607" spans="2:14">
      <c r="B607" s="22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101"/>
      <c r="N607" s="102"/>
    </row>
    <row r="608" spans="2:14">
      <c r="B608" s="22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101"/>
      <c r="N608" s="102"/>
    </row>
    <row r="609" spans="2:14">
      <c r="B609" s="22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101"/>
      <c r="N609" s="102"/>
    </row>
    <row r="610" spans="2:14">
      <c r="B610" s="22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101"/>
      <c r="N610" s="102"/>
    </row>
    <row r="611" spans="2:14">
      <c r="B611" s="22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101"/>
      <c r="N611" s="102"/>
    </row>
    <row r="612" spans="2:14">
      <c r="B612" s="22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101"/>
      <c r="N612" s="102"/>
    </row>
    <row r="613" spans="2:14">
      <c r="B613" s="22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101"/>
      <c r="N613" s="102"/>
    </row>
    <row r="614" spans="2:14">
      <c r="B614" s="22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101"/>
      <c r="N614" s="102"/>
    </row>
    <row r="615" spans="2:14">
      <c r="B615" s="22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101"/>
      <c r="N615" s="102"/>
    </row>
    <row r="616" spans="2:14">
      <c r="B616" s="22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101"/>
      <c r="N616" s="102"/>
    </row>
    <row r="617" spans="2:14">
      <c r="B617" s="22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101"/>
      <c r="N617" s="102"/>
    </row>
    <row r="618" spans="2:14">
      <c r="B618" s="22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101"/>
      <c r="N618" s="102"/>
    </row>
    <row r="619" spans="2:14">
      <c r="B619" s="22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101"/>
      <c r="N619" s="102"/>
    </row>
    <row r="620" spans="2:14">
      <c r="B620" s="22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101"/>
      <c r="N620" s="102"/>
    </row>
    <row r="621" spans="2:14">
      <c r="B621" s="22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101"/>
      <c r="N621" s="102"/>
    </row>
    <row r="622" spans="2:14">
      <c r="B622" s="22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101"/>
      <c r="N622" s="102"/>
    </row>
    <row r="623" spans="2:14">
      <c r="B623" s="22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101"/>
      <c r="N623" s="102"/>
    </row>
    <row r="624" spans="2:14">
      <c r="B624" s="22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101"/>
      <c r="N624" s="102"/>
    </row>
    <row r="625" spans="2:14">
      <c r="B625" s="22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101"/>
      <c r="N625" s="102"/>
    </row>
    <row r="626" spans="2:14">
      <c r="B626" s="22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101"/>
      <c r="N626" s="102"/>
    </row>
    <row r="627" spans="2:14">
      <c r="B627" s="22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101"/>
      <c r="N627" s="102"/>
    </row>
    <row r="628" spans="2:14">
      <c r="B628" s="22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101"/>
      <c r="N628" s="102"/>
    </row>
    <row r="629" spans="2:14">
      <c r="B629" s="22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101"/>
      <c r="N629" s="102"/>
    </row>
    <row r="630" spans="2:14">
      <c r="B630" s="22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101"/>
      <c r="N630" s="102"/>
    </row>
    <row r="631" spans="2:14">
      <c r="B631" s="22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101"/>
      <c r="N631" s="102"/>
    </row>
    <row r="632" spans="2:14">
      <c r="B632" s="22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101"/>
      <c r="N632" s="102"/>
    </row>
    <row r="633" spans="2:14">
      <c r="B633" s="22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101"/>
      <c r="N633" s="102"/>
    </row>
    <row r="634" spans="2:14">
      <c r="B634" s="22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101"/>
      <c r="N634" s="102"/>
    </row>
    <row r="635" spans="2:14">
      <c r="B635" s="22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101"/>
      <c r="N635" s="102"/>
    </row>
    <row r="636" spans="2:14">
      <c r="B636" s="22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101"/>
      <c r="N636" s="102"/>
    </row>
    <row r="637" spans="2:14">
      <c r="B637" s="22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101"/>
      <c r="N637" s="102"/>
    </row>
    <row r="638" spans="2:14">
      <c r="B638" s="22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101"/>
      <c r="N638" s="102"/>
    </row>
    <row r="639" spans="2:14">
      <c r="B639" s="22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101"/>
      <c r="N639" s="102"/>
    </row>
    <row r="640" spans="2:14">
      <c r="B640" s="22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101"/>
      <c r="N640" s="102"/>
    </row>
    <row r="641" spans="2:14">
      <c r="B641" s="22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101"/>
      <c r="N641" s="102"/>
    </row>
    <row r="642" spans="2:14">
      <c r="B642" s="22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101"/>
      <c r="N642" s="102"/>
    </row>
    <row r="643" spans="2:14">
      <c r="B643" s="22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101"/>
      <c r="N643" s="102"/>
    </row>
    <row r="644" spans="2:14">
      <c r="B644" s="22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101"/>
      <c r="N644" s="102"/>
    </row>
    <row r="645" spans="2:14">
      <c r="B645" s="22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101"/>
      <c r="N645" s="102"/>
    </row>
    <row r="646" spans="2:14">
      <c r="B646" s="22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101"/>
      <c r="N646" s="102"/>
    </row>
    <row r="647" spans="2:14">
      <c r="B647" s="22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101"/>
      <c r="N647" s="102"/>
    </row>
    <row r="648" spans="2:14">
      <c r="B648" s="22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101"/>
      <c r="N648" s="102"/>
    </row>
    <row r="649" spans="2:14">
      <c r="B649" s="22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101"/>
      <c r="N649" s="102"/>
    </row>
    <row r="650" spans="2:14">
      <c r="B650" s="22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101"/>
      <c r="N650" s="102"/>
    </row>
    <row r="651" spans="2:14">
      <c r="B651" s="22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101"/>
      <c r="N651" s="102"/>
    </row>
    <row r="652" spans="2:14">
      <c r="B652" s="22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101"/>
      <c r="N652" s="102"/>
    </row>
    <row r="653" spans="2:14">
      <c r="B653" s="22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101"/>
      <c r="N653" s="102"/>
    </row>
    <row r="654" spans="2:14">
      <c r="B654" s="22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101"/>
      <c r="N654" s="102"/>
    </row>
    <row r="655" spans="2:14">
      <c r="B655" s="22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101"/>
      <c r="N655" s="102"/>
    </row>
    <row r="656" spans="2:14">
      <c r="B656" s="22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101"/>
      <c r="N656" s="102"/>
    </row>
    <row r="657" spans="2:14">
      <c r="B657" s="22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101"/>
      <c r="N657" s="102"/>
    </row>
    <row r="658" spans="2:14">
      <c r="B658" s="22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101"/>
      <c r="N658" s="102"/>
    </row>
    <row r="659" spans="2:14">
      <c r="B659" s="22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101"/>
      <c r="N659" s="102"/>
    </row>
    <row r="660" spans="2:14">
      <c r="B660" s="22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101"/>
      <c r="N660" s="102"/>
    </row>
    <row r="661" spans="2:14">
      <c r="B661" s="22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101"/>
      <c r="N661" s="102"/>
    </row>
    <row r="662" spans="2:14">
      <c r="B662" s="22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101"/>
      <c r="N662" s="102"/>
    </row>
    <row r="663" spans="2:14">
      <c r="B663" s="22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101"/>
      <c r="N663" s="102"/>
    </row>
    <row r="664" spans="2:14">
      <c r="B664" s="22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101"/>
      <c r="N664" s="102"/>
    </row>
    <row r="665" spans="2:14">
      <c r="B665" s="22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101"/>
      <c r="N665" s="102"/>
    </row>
    <row r="666" spans="2:14">
      <c r="B666" s="22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101"/>
      <c r="N666" s="102"/>
    </row>
    <row r="667" spans="2:14">
      <c r="B667" s="22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101"/>
      <c r="N667" s="102"/>
    </row>
    <row r="668" spans="2:14">
      <c r="B668" s="22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101"/>
      <c r="N668" s="102"/>
    </row>
    <row r="669" spans="2:14">
      <c r="B669" s="22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101"/>
      <c r="N669" s="102"/>
    </row>
    <row r="670" spans="2:14">
      <c r="B670" s="22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101"/>
      <c r="N670" s="102"/>
    </row>
    <row r="671" spans="2:14">
      <c r="B671" s="22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101"/>
      <c r="N671" s="102"/>
    </row>
    <row r="672" spans="2:14">
      <c r="B672" s="22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101"/>
      <c r="N672" s="102"/>
    </row>
    <row r="673" spans="2:14">
      <c r="B673" s="22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101"/>
      <c r="N673" s="102"/>
    </row>
    <row r="674" spans="2:14">
      <c r="B674" s="22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101"/>
      <c r="N674" s="102"/>
    </row>
    <row r="675" spans="2:14">
      <c r="B675" s="22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101"/>
      <c r="N675" s="102"/>
    </row>
    <row r="676" spans="2:14">
      <c r="B676" s="22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101"/>
      <c r="N676" s="102"/>
    </row>
    <row r="677" spans="2:14">
      <c r="B677" s="22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101"/>
      <c r="N677" s="102"/>
    </row>
    <row r="678" spans="2:14">
      <c r="B678" s="22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101"/>
      <c r="N678" s="102"/>
    </row>
    <row r="679" spans="2:14">
      <c r="B679" s="22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101"/>
      <c r="N679" s="102"/>
    </row>
    <row r="680" spans="2:14">
      <c r="B680" s="22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101"/>
      <c r="N680" s="102"/>
    </row>
    <row r="681" spans="2:14">
      <c r="B681" s="22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101"/>
      <c r="N681" s="102"/>
    </row>
    <row r="682" spans="2:14">
      <c r="B682" s="22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101"/>
      <c r="N682" s="102"/>
    </row>
    <row r="683" spans="2:14">
      <c r="B683" s="22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101"/>
      <c r="N683" s="102"/>
    </row>
    <row r="684" spans="2:14">
      <c r="B684" s="22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101"/>
      <c r="N684" s="102"/>
    </row>
    <row r="685" spans="2:14">
      <c r="B685" s="22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101"/>
      <c r="N685" s="102"/>
    </row>
    <row r="686" spans="2:14">
      <c r="B686" s="22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101"/>
      <c r="N686" s="102"/>
    </row>
    <row r="687" spans="2:14">
      <c r="B687" s="22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101"/>
      <c r="N687" s="102"/>
    </row>
    <row r="688" spans="2:14">
      <c r="B688" s="22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101"/>
      <c r="N688" s="102"/>
    </row>
    <row r="689" spans="2:14">
      <c r="B689" s="22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101"/>
      <c r="N689" s="102"/>
    </row>
    <row r="690" spans="2:14">
      <c r="B690" s="22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101"/>
      <c r="N690" s="102"/>
    </row>
    <row r="691" spans="2:14">
      <c r="B691" s="22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101"/>
      <c r="N691" s="102"/>
    </row>
    <row r="692" spans="2:14">
      <c r="B692" s="22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101"/>
      <c r="N692" s="102"/>
    </row>
    <row r="693" spans="2:14">
      <c r="B693" s="22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101"/>
      <c r="N693" s="102"/>
    </row>
    <row r="694" spans="2:14">
      <c r="B694" s="22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101"/>
      <c r="N694" s="102"/>
    </row>
    <row r="695" spans="2:14">
      <c r="B695" s="22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101"/>
      <c r="N695" s="102"/>
    </row>
    <row r="696" spans="2:14">
      <c r="B696" s="22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101"/>
      <c r="N696" s="102"/>
    </row>
    <row r="697" spans="2:14">
      <c r="B697" s="22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101"/>
      <c r="N697" s="102"/>
    </row>
    <row r="698" spans="2:14">
      <c r="B698" s="22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101"/>
      <c r="N698" s="102"/>
    </row>
    <row r="699" spans="2:14">
      <c r="B699" s="22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101"/>
      <c r="N699" s="102"/>
    </row>
    <row r="700" spans="2:14">
      <c r="B700" s="22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101"/>
      <c r="N700" s="102"/>
    </row>
    <row r="701" spans="2:14">
      <c r="B701" s="22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101"/>
      <c r="N701" s="102"/>
    </row>
    <row r="702" spans="2:14">
      <c r="B702" s="22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101"/>
      <c r="N702" s="102"/>
    </row>
    <row r="703" spans="2:14">
      <c r="B703" s="22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101"/>
      <c r="N703" s="102"/>
    </row>
    <row r="704" spans="2:14">
      <c r="B704" s="22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101"/>
      <c r="N704" s="102"/>
    </row>
    <row r="705" spans="2:14">
      <c r="B705" s="22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101"/>
      <c r="N705" s="102"/>
    </row>
    <row r="706" spans="2:14">
      <c r="B706" s="22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101"/>
      <c r="N706" s="102"/>
    </row>
    <row r="707" spans="2:14">
      <c r="B707" s="22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101"/>
      <c r="N707" s="102"/>
    </row>
    <row r="708" spans="2:14">
      <c r="B708" s="22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101"/>
      <c r="N708" s="102"/>
    </row>
    <row r="709" spans="2:14">
      <c r="B709" s="22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101"/>
      <c r="N709" s="102"/>
    </row>
    <row r="710" spans="2:14">
      <c r="B710" s="22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101"/>
      <c r="N710" s="102"/>
    </row>
    <row r="711" spans="2:14">
      <c r="B711" s="22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101"/>
      <c r="N711" s="102"/>
    </row>
    <row r="712" spans="2:14">
      <c r="B712" s="22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101"/>
      <c r="N712" s="102"/>
    </row>
    <row r="713" spans="2:14">
      <c r="B713" s="22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101"/>
      <c r="N713" s="102"/>
    </row>
    <row r="714" spans="2:14">
      <c r="B714" s="22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101"/>
      <c r="N714" s="102"/>
    </row>
    <row r="715" spans="2:14">
      <c r="B715" s="22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101"/>
      <c r="N715" s="102"/>
    </row>
    <row r="716" spans="2:14">
      <c r="B716" s="22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101"/>
      <c r="N716" s="102"/>
    </row>
    <row r="717" spans="2:14">
      <c r="B717" s="22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101"/>
      <c r="N717" s="102"/>
    </row>
    <row r="718" spans="2:14">
      <c r="B718" s="22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101"/>
      <c r="N718" s="102"/>
    </row>
    <row r="719" spans="2:14">
      <c r="B719" s="22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101"/>
      <c r="N719" s="102"/>
    </row>
    <row r="720" spans="2:14">
      <c r="B720" s="22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101"/>
      <c r="N720" s="102"/>
    </row>
    <row r="721" spans="2:14">
      <c r="B721" s="22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101"/>
      <c r="N721" s="102"/>
    </row>
    <row r="722" spans="2:14">
      <c r="B722" s="22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101"/>
      <c r="N722" s="102"/>
    </row>
    <row r="723" spans="2:14">
      <c r="B723" s="22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101"/>
      <c r="N723" s="102"/>
    </row>
    <row r="724" spans="2:14">
      <c r="B724" s="22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101"/>
      <c r="N724" s="102"/>
    </row>
    <row r="725" spans="2:14">
      <c r="B725" s="22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101"/>
      <c r="N725" s="102"/>
    </row>
    <row r="726" spans="2:14">
      <c r="B726" s="22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101"/>
      <c r="N726" s="102"/>
    </row>
    <row r="727" spans="2:14">
      <c r="B727" s="22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101"/>
      <c r="N727" s="102"/>
    </row>
    <row r="728" spans="2:14">
      <c r="B728" s="22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101"/>
      <c r="N728" s="102"/>
    </row>
    <row r="729" spans="2:14">
      <c r="B729" s="22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101"/>
      <c r="N729" s="102"/>
    </row>
    <row r="730" spans="2:14">
      <c r="B730" s="22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101"/>
      <c r="N730" s="102"/>
    </row>
    <row r="731" spans="2:14">
      <c r="B731" s="22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101"/>
      <c r="N731" s="102"/>
    </row>
    <row r="732" spans="2:14">
      <c r="B732" s="22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101"/>
      <c r="N732" s="102"/>
    </row>
    <row r="733" spans="2:14">
      <c r="B733" s="22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101"/>
      <c r="N733" s="102"/>
    </row>
    <row r="734" spans="2:14">
      <c r="B734" s="22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101"/>
      <c r="N734" s="102"/>
    </row>
    <row r="735" spans="2:14">
      <c r="B735" s="22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101"/>
      <c r="N735" s="102"/>
    </row>
    <row r="736" spans="2:14">
      <c r="B736" s="22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4"/>
    </row>
    <row r="737" spans="2:14">
      <c r="B737" s="22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4"/>
    </row>
    <row r="738" spans="2:14">
      <c r="B738" s="22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4"/>
    </row>
    <row r="739" spans="2:14">
      <c r="B739" s="22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4"/>
    </row>
    <row r="740" spans="2:14">
      <c r="B740" s="22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4"/>
    </row>
    <row r="741" spans="2:14">
      <c r="B741" s="22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4"/>
    </row>
    <row r="742" spans="2:14">
      <c r="B742" s="22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4"/>
    </row>
    <row r="743" spans="2:14">
      <c r="B743" s="22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4"/>
    </row>
    <row r="744" spans="2:14">
      <c r="B744" s="22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4"/>
    </row>
    <row r="745" spans="2:14">
      <c r="B745" s="22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4"/>
    </row>
    <row r="746" spans="2:14">
      <c r="B746" s="22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4"/>
    </row>
    <row r="747" spans="2:14">
      <c r="B747" s="22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4"/>
    </row>
    <row r="748" spans="2:14">
      <c r="B748" s="22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4"/>
    </row>
    <row r="749" spans="2:14">
      <c r="B749" s="22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4"/>
    </row>
    <row r="750" spans="2:14">
      <c r="B750" s="22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4"/>
    </row>
    <row r="751" spans="2:14">
      <c r="B751" s="22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4"/>
    </row>
    <row r="752" spans="2:14">
      <c r="B752" s="22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4"/>
    </row>
    <row r="753" spans="2:14">
      <c r="B753" s="22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4"/>
    </row>
    <row r="754" spans="2:14">
      <c r="B754" s="22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4"/>
    </row>
    <row r="755" spans="2:14">
      <c r="B755" s="22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4"/>
    </row>
    <row r="756" spans="2:14">
      <c r="B756" s="22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4"/>
    </row>
    <row r="757" spans="2:14">
      <c r="B757" s="22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4"/>
    </row>
    <row r="758" spans="2:14">
      <c r="B758" s="22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4"/>
    </row>
    <row r="759" spans="2:14">
      <c r="B759" s="22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4"/>
    </row>
    <row r="760" spans="2:14">
      <c r="B760" s="22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4"/>
    </row>
    <row r="761" spans="2:14">
      <c r="B761" s="22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4"/>
    </row>
    <row r="762" spans="2:14">
      <c r="B762" s="22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4"/>
    </row>
    <row r="763" spans="2:14">
      <c r="B763" s="22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4"/>
    </row>
    <row r="764" spans="2:14">
      <c r="B764" s="22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4"/>
    </row>
    <row r="765" spans="2:14">
      <c r="B765" s="22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4"/>
    </row>
    <row r="766" spans="2:14">
      <c r="B766" s="22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4"/>
    </row>
    <row r="767" spans="2:14">
      <c r="B767" s="22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4"/>
    </row>
    <row r="768" spans="2:14">
      <c r="B768" s="22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4"/>
    </row>
    <row r="769" spans="2:14">
      <c r="B769" s="22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4"/>
    </row>
    <row r="770" spans="2:14">
      <c r="B770" s="22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4"/>
    </row>
    <row r="771" spans="2:14">
      <c r="B771" s="22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4"/>
    </row>
    <row r="772" spans="2:14">
      <c r="B772" s="22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4"/>
    </row>
    <row r="773" spans="2:14">
      <c r="B773" s="22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4"/>
    </row>
    <row r="774" spans="2:14">
      <c r="B774" s="22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4"/>
    </row>
    <row r="775" spans="2:14">
      <c r="B775" s="22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4"/>
    </row>
    <row r="776" spans="2:14">
      <c r="B776" s="22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4"/>
    </row>
    <row r="777" spans="2:14">
      <c r="B777" s="22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4"/>
    </row>
    <row r="778" spans="2:14">
      <c r="B778" s="22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4"/>
    </row>
    <row r="779" spans="2:14">
      <c r="B779" s="22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4"/>
    </row>
    <row r="780" spans="2:14">
      <c r="B780" s="22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4"/>
    </row>
    <row r="781" spans="2:14">
      <c r="B781" s="22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4"/>
    </row>
    <row r="782" spans="2:14">
      <c r="B782" s="22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4"/>
    </row>
    <row r="783" spans="2:14">
      <c r="B783" s="22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4"/>
    </row>
    <row r="784" spans="2:14">
      <c r="B784" s="22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4"/>
    </row>
    <row r="785" spans="2:14">
      <c r="B785" s="22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4"/>
    </row>
    <row r="786" spans="2:14">
      <c r="B786" s="22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4"/>
    </row>
    <row r="787" spans="2:14">
      <c r="B787" s="22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4"/>
    </row>
    <row r="788" spans="2:14">
      <c r="B788" s="22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4"/>
    </row>
    <row r="789" spans="2:14">
      <c r="B789" s="22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4"/>
    </row>
    <row r="790" spans="2:14">
      <c r="B790" s="22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4"/>
    </row>
    <row r="791" spans="2:14">
      <c r="B791" s="22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4"/>
    </row>
    <row r="792" spans="2:14">
      <c r="B792" s="22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4"/>
    </row>
    <row r="793" spans="2:14">
      <c r="B793" s="22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4"/>
    </row>
    <row r="794" spans="2:14">
      <c r="B794" s="22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4"/>
    </row>
    <row r="795" spans="2:14">
      <c r="B795" s="22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4"/>
    </row>
    <row r="796" spans="2:14">
      <c r="B796" s="22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4"/>
    </row>
    <row r="797" spans="2:14">
      <c r="B797" s="22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4"/>
    </row>
    <row r="798" spans="2:14">
      <c r="B798" s="22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4"/>
    </row>
    <row r="799" spans="2:14">
      <c r="B799" s="22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4"/>
    </row>
  </sheetData>
  <mergeCells count="3">
    <mergeCell ref="B2:N2"/>
    <mergeCell ref="B3:N3"/>
    <mergeCell ref="B4:N4"/>
  </mergeCells>
  <printOptions horizontalCentered="1" verticalCentered="1"/>
  <pageMargins left="0.78740157480314965" right="0.78740157480314965" top="0.98425196850393704" bottom="0.98425196850393704" header="0" footer="0"/>
  <pageSetup scale="6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3">
    <tabColor theme="6" tint="-0.249977111117893"/>
  </sheetPr>
  <dimension ref="B1:G99"/>
  <sheetViews>
    <sheetView workbookViewId="0">
      <selection activeCell="B5" sqref="B5"/>
    </sheetView>
  </sheetViews>
  <sheetFormatPr baseColWidth="10" defaultColWidth="11.44140625" defaultRowHeight="13.2"/>
  <cols>
    <col min="2" max="2" width="56.33203125" bestFit="1" customWidth="1"/>
    <col min="3" max="4" width="13.6640625" customWidth="1"/>
    <col min="6" max="6" width="13.88671875" bestFit="1" customWidth="1"/>
  </cols>
  <sheetData>
    <row r="1" spans="2:4">
      <c r="B1" s="293"/>
      <c r="C1" s="293"/>
      <c r="D1" s="293"/>
    </row>
    <row r="2" spans="2:4">
      <c r="B2" s="64"/>
      <c r="C2" s="64"/>
      <c r="D2" s="64"/>
    </row>
    <row r="3" spans="2:4" ht="33.75" customHeight="1">
      <c r="B3" s="65"/>
      <c r="C3" s="66"/>
      <c r="D3" s="66"/>
    </row>
    <row r="4" spans="2:4" ht="15.6">
      <c r="B4" s="67"/>
      <c r="C4" s="68"/>
      <c r="D4" s="68"/>
    </row>
    <row r="5" spans="2:4" ht="14.4">
      <c r="B5" s="69"/>
      <c r="C5" s="70"/>
      <c r="D5" s="70"/>
    </row>
    <row r="6" spans="2:4">
      <c r="B6" s="71"/>
      <c r="C6" s="70"/>
      <c r="D6" s="70"/>
    </row>
    <row r="7" spans="2:4">
      <c r="B7" s="71"/>
      <c r="C7" s="70"/>
      <c r="D7" s="70"/>
    </row>
    <row r="8" spans="2:4">
      <c r="B8" s="71"/>
      <c r="C8" s="70"/>
      <c r="D8" s="70"/>
    </row>
    <row r="9" spans="2:4" ht="14.4">
      <c r="B9" s="69"/>
      <c r="C9" s="70"/>
      <c r="D9" s="70"/>
    </row>
    <row r="10" spans="2:4" ht="14.4">
      <c r="B10" s="69"/>
      <c r="C10" s="70"/>
      <c r="D10" s="70"/>
    </row>
    <row r="11" spans="2:4">
      <c r="B11" s="64"/>
      <c r="C11" s="70"/>
      <c r="D11" s="70"/>
    </row>
    <row r="12" spans="2:4" ht="15.6">
      <c r="B12" s="67"/>
      <c r="C12" s="68"/>
      <c r="D12" s="68"/>
    </row>
    <row r="13" spans="2:4" ht="14.4">
      <c r="B13" s="69"/>
      <c r="C13" s="68"/>
      <c r="D13" s="68"/>
    </row>
    <row r="14" spans="2:4" ht="14.4">
      <c r="B14" s="72"/>
      <c r="C14" s="68"/>
      <c r="D14" s="68"/>
    </row>
    <row r="15" spans="2:4" ht="14.4">
      <c r="B15" s="73"/>
      <c r="C15" s="68"/>
      <c r="D15" s="68"/>
    </row>
    <row r="16" spans="2:4" ht="14.4">
      <c r="B16" s="74"/>
      <c r="C16" s="75"/>
      <c r="D16" s="70"/>
    </row>
    <row r="17" spans="2:4" ht="14.4">
      <c r="B17" s="74"/>
      <c r="C17" s="75"/>
      <c r="D17" s="70"/>
    </row>
    <row r="18" spans="2:4" ht="14.4">
      <c r="B18" s="73"/>
      <c r="C18" s="68"/>
      <c r="D18" s="68"/>
    </row>
    <row r="19" spans="2:4" ht="14.4">
      <c r="B19" s="72"/>
      <c r="C19" s="68"/>
      <c r="D19" s="68"/>
    </row>
    <row r="20" spans="2:4">
      <c r="B20" s="76"/>
      <c r="C20" s="70"/>
      <c r="D20" s="70"/>
    </row>
    <row r="21" spans="2:4">
      <c r="B21" s="76"/>
      <c r="C21" s="70"/>
      <c r="D21" s="70"/>
    </row>
    <row r="22" spans="2:4">
      <c r="B22" s="64"/>
      <c r="C22" s="70"/>
      <c r="D22" s="70"/>
    </row>
    <row r="23" spans="2:4" ht="14.4">
      <c r="B23" s="72"/>
      <c r="C23" s="68"/>
      <c r="D23" s="68"/>
    </row>
    <row r="24" spans="2:4" ht="14.4">
      <c r="B24" s="76"/>
      <c r="C24" s="75"/>
      <c r="D24" s="77"/>
    </row>
    <row r="25" spans="2:4" ht="14.4">
      <c r="B25" s="76"/>
      <c r="C25" s="75"/>
      <c r="D25" s="77"/>
    </row>
    <row r="26" spans="2:4" ht="14.4">
      <c r="B26" s="74"/>
      <c r="C26" s="75"/>
      <c r="D26" s="77"/>
    </row>
    <row r="27" spans="2:4" ht="14.4">
      <c r="B27" s="74"/>
      <c r="C27" s="75"/>
      <c r="D27" s="77"/>
    </row>
    <row r="28" spans="2:4" ht="14.4">
      <c r="B28" s="74"/>
      <c r="C28" s="75"/>
      <c r="D28" s="77"/>
    </row>
    <row r="29" spans="2:4" ht="14.4">
      <c r="B29" s="74"/>
      <c r="C29" s="75"/>
      <c r="D29" s="77"/>
    </row>
    <row r="30" spans="2:4" ht="14.4">
      <c r="B30" s="76"/>
      <c r="C30" s="75"/>
      <c r="D30" s="77"/>
    </row>
    <row r="31" spans="2:4" ht="14.4">
      <c r="B31" s="74"/>
      <c r="C31" s="75"/>
      <c r="D31" s="77"/>
    </row>
    <row r="32" spans="2:4" ht="14.4">
      <c r="B32" s="74"/>
      <c r="C32" s="75"/>
      <c r="D32" s="77"/>
    </row>
    <row r="33" spans="2:4" ht="14.4">
      <c r="B33" s="74"/>
      <c r="C33" s="75"/>
      <c r="D33" s="77"/>
    </row>
    <row r="34" spans="2:4" ht="14.4">
      <c r="B34" s="76"/>
      <c r="C34" s="75"/>
      <c r="D34" s="77"/>
    </row>
    <row r="35" spans="2:4" ht="14.4">
      <c r="B35" s="76"/>
      <c r="C35" s="75"/>
      <c r="D35" s="77"/>
    </row>
    <row r="36" spans="2:4" ht="14.4">
      <c r="B36" s="76"/>
      <c r="C36" s="75"/>
      <c r="D36" s="77"/>
    </row>
    <row r="37" spans="2:4" ht="14.4">
      <c r="B37" s="78"/>
      <c r="C37" s="68"/>
      <c r="D37" s="68"/>
    </row>
    <row r="38" spans="2:4" ht="14.4">
      <c r="B38" s="64"/>
      <c r="C38" s="68"/>
      <c r="D38" s="70"/>
    </row>
    <row r="39" spans="2:4" ht="14.4">
      <c r="B39" s="79"/>
      <c r="C39" s="68"/>
      <c r="D39" s="68"/>
    </row>
    <row r="40" spans="2:4">
      <c r="B40" s="64"/>
      <c r="C40" s="70"/>
      <c r="D40" s="70"/>
    </row>
    <row r="41" spans="2:4" ht="14.4">
      <c r="B41" s="79"/>
      <c r="C41" s="68"/>
      <c r="D41" s="68"/>
    </row>
    <row r="42" spans="2:4">
      <c r="B42" s="64"/>
      <c r="C42" s="70"/>
      <c r="D42" s="70"/>
    </row>
    <row r="43" spans="2:4" ht="14.4">
      <c r="B43" s="69"/>
      <c r="C43" s="68"/>
      <c r="D43" s="68"/>
    </row>
    <row r="44" spans="2:4" ht="14.4">
      <c r="B44" s="72"/>
      <c r="C44" s="68"/>
      <c r="D44" s="68"/>
    </row>
    <row r="45" spans="2:4" ht="14.4">
      <c r="B45" s="76"/>
      <c r="C45" s="68"/>
      <c r="D45" s="70"/>
    </row>
    <row r="46" spans="2:4">
      <c r="B46" s="64"/>
      <c r="C46" s="70"/>
      <c r="D46" s="70"/>
    </row>
    <row r="47" spans="2:4" ht="14.4">
      <c r="B47" s="72"/>
      <c r="C47" s="68"/>
      <c r="D47" s="68"/>
    </row>
    <row r="48" spans="2:4">
      <c r="B48" s="76"/>
      <c r="C48" s="70"/>
      <c r="D48" s="70"/>
    </row>
    <row r="49" spans="2:4">
      <c r="B49" s="76"/>
      <c r="C49" s="70"/>
      <c r="D49" s="70"/>
    </row>
    <row r="50" spans="2:4">
      <c r="B50" s="74"/>
      <c r="C50" s="70"/>
      <c r="D50" s="70"/>
    </row>
    <row r="51" spans="2:4">
      <c r="B51" s="74"/>
      <c r="C51" s="70"/>
      <c r="D51" s="70"/>
    </row>
    <row r="52" spans="2:4">
      <c r="B52" s="74"/>
      <c r="C52" s="70"/>
      <c r="D52" s="70"/>
    </row>
    <row r="53" spans="2:4">
      <c r="B53" s="74"/>
      <c r="C53" s="70"/>
      <c r="D53" s="70"/>
    </row>
    <row r="54" spans="2:4">
      <c r="B54" s="76"/>
      <c r="C54" s="70"/>
      <c r="D54" s="70"/>
    </row>
    <row r="55" spans="2:4">
      <c r="B55" s="74"/>
      <c r="C55" s="70"/>
      <c r="D55" s="70"/>
    </row>
    <row r="56" spans="2:4">
      <c r="B56" s="74"/>
      <c r="C56" s="70"/>
      <c r="D56" s="70"/>
    </row>
    <row r="57" spans="2:4">
      <c r="B57" s="74"/>
      <c r="C57" s="70"/>
      <c r="D57" s="70"/>
    </row>
    <row r="58" spans="2:4">
      <c r="B58" s="76"/>
      <c r="C58" s="70"/>
      <c r="D58" s="70"/>
    </row>
    <row r="59" spans="2:4">
      <c r="B59" s="76"/>
      <c r="C59" s="70"/>
      <c r="D59" s="70"/>
    </row>
    <row r="60" spans="2:4">
      <c r="B60" s="76"/>
      <c r="C60" s="70"/>
      <c r="D60" s="70"/>
    </row>
    <row r="61" spans="2:4" ht="14.4">
      <c r="B61" s="78"/>
      <c r="C61" s="68"/>
      <c r="D61" s="68"/>
    </row>
    <row r="62" spans="2:4">
      <c r="B62" s="64"/>
      <c r="C62" s="70"/>
      <c r="D62" s="70"/>
    </row>
    <row r="63" spans="2:4" ht="15.6">
      <c r="B63" s="67"/>
      <c r="C63" s="68"/>
      <c r="D63" s="68"/>
    </row>
    <row r="64" spans="2:4" ht="14.4">
      <c r="B64" s="69"/>
      <c r="C64" s="70"/>
      <c r="D64" s="70"/>
    </row>
    <row r="65" spans="2:7">
      <c r="B65" s="71"/>
      <c r="C65" s="70"/>
      <c r="D65" s="70"/>
    </row>
    <row r="66" spans="2:7">
      <c r="B66" s="71"/>
      <c r="C66" s="70"/>
      <c r="D66" s="70"/>
    </row>
    <row r="67" spans="2:7">
      <c r="B67" s="71"/>
      <c r="C67" s="70"/>
      <c r="D67" s="70"/>
    </row>
    <row r="68" spans="2:7" ht="14.4">
      <c r="B68" s="69"/>
      <c r="C68" s="70"/>
      <c r="D68" s="70"/>
    </row>
    <row r="69" spans="2:7">
      <c r="B69" s="71"/>
      <c r="C69" s="70"/>
      <c r="D69" s="70"/>
    </row>
    <row r="70" spans="2:7">
      <c r="B70" s="71"/>
      <c r="C70" s="70"/>
      <c r="D70" s="70"/>
    </row>
    <row r="71" spans="2:7">
      <c r="B71" s="71"/>
      <c r="C71" s="70"/>
      <c r="D71" s="70"/>
    </row>
    <row r="72" spans="2:7">
      <c r="B72" s="64"/>
      <c r="C72" s="70"/>
      <c r="D72" s="70"/>
    </row>
    <row r="73" spans="2:7" ht="14.4">
      <c r="B73" s="79"/>
      <c r="C73" s="68"/>
      <c r="D73" s="68"/>
    </row>
    <row r="74" spans="2:7">
      <c r="B74" s="64"/>
      <c r="C74" s="70"/>
      <c r="D74" s="70"/>
    </row>
    <row r="75" spans="2:7" ht="14.4">
      <c r="B75" s="79"/>
      <c r="C75" s="68"/>
      <c r="D75" s="68"/>
    </row>
    <row r="76" spans="2:7" ht="14.4">
      <c r="B76" s="79"/>
      <c r="C76" s="80"/>
      <c r="D76" s="80"/>
    </row>
    <row r="77" spans="2:7" ht="14.4">
      <c r="B77" s="79"/>
      <c r="C77" s="68"/>
      <c r="D77" s="68"/>
    </row>
    <row r="78" spans="2:7">
      <c r="B78" s="81"/>
      <c r="C78" s="70"/>
      <c r="D78" s="70"/>
      <c r="G78" s="53">
        <f>+C78-C82</f>
        <v>0</v>
      </c>
    </row>
    <row r="79" spans="2:7">
      <c r="B79" s="81"/>
      <c r="C79" s="70"/>
      <c r="D79" s="70"/>
    </row>
    <row r="80" spans="2:7">
      <c r="B80" s="81"/>
      <c r="C80" s="70"/>
      <c r="D80" s="70"/>
    </row>
    <row r="81" spans="2:6">
      <c r="B81" s="81"/>
      <c r="C81" s="70"/>
      <c r="D81" s="70"/>
    </row>
    <row r="82" spans="2:6">
      <c r="B82" s="81"/>
      <c r="C82" s="70"/>
      <c r="D82" s="70"/>
    </row>
    <row r="83" spans="2:6" ht="14.4">
      <c r="B83" s="79"/>
      <c r="C83" s="68"/>
      <c r="D83" s="68"/>
    </row>
    <row r="84" spans="2:6">
      <c r="B84" s="81"/>
      <c r="C84" s="70"/>
      <c r="D84" s="70"/>
    </row>
    <row r="85" spans="2:6">
      <c r="B85" s="81"/>
      <c r="C85" s="70"/>
      <c r="D85" s="70"/>
      <c r="F85" s="53">
        <f>+C84-C86</f>
        <v>0</v>
      </c>
    </row>
    <row r="86" spans="2:6">
      <c r="B86" s="81"/>
      <c r="C86" s="70"/>
      <c r="D86" s="70"/>
    </row>
    <row r="87" spans="2:6">
      <c r="B87" s="81"/>
      <c r="C87" s="70"/>
      <c r="D87" s="70"/>
    </row>
    <row r="88" spans="2:6" ht="14.4">
      <c r="B88" s="78"/>
      <c r="C88" s="68"/>
      <c r="D88" s="68"/>
    </row>
    <row r="89" spans="2:6">
      <c r="B89" s="64"/>
      <c r="C89" s="70"/>
      <c r="D89" s="70"/>
    </row>
    <row r="90" spans="2:6" ht="14.4">
      <c r="B90" s="79"/>
      <c r="C90" s="68"/>
      <c r="D90" s="68"/>
    </row>
    <row r="91" spans="2:6" ht="14.4">
      <c r="B91" s="79"/>
      <c r="C91" s="80"/>
      <c r="D91" s="80"/>
    </row>
    <row r="92" spans="2:6" ht="14.4">
      <c r="B92" s="79"/>
      <c r="C92" s="68"/>
      <c r="D92" s="68"/>
    </row>
    <row r="93" spans="2:6" ht="14.4">
      <c r="B93" s="79"/>
      <c r="C93" s="80"/>
      <c r="D93" s="80"/>
    </row>
    <row r="94" spans="2:6" ht="14.4">
      <c r="B94" s="79"/>
      <c r="C94" s="82"/>
      <c r="D94" s="82"/>
    </row>
    <row r="95" spans="2:6" ht="14.4">
      <c r="B95" s="79"/>
      <c r="C95" s="83"/>
      <c r="D95" s="83"/>
      <c r="F95" s="52"/>
    </row>
    <row r="96" spans="2:6" ht="14.4">
      <c r="B96" s="79"/>
      <c r="C96" s="80"/>
      <c r="D96" s="80"/>
    </row>
    <row r="97" spans="2:4" ht="14.4">
      <c r="B97" s="64"/>
      <c r="C97" s="84"/>
      <c r="D97" s="84"/>
    </row>
    <row r="98" spans="2:4">
      <c r="B98" s="64"/>
      <c r="C98" s="64"/>
      <c r="D98" s="64"/>
    </row>
    <row r="99" spans="2:4">
      <c r="B99" s="64"/>
      <c r="C99" s="64"/>
      <c r="D99" s="64"/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4"/>
  <dimension ref="B1:D48"/>
  <sheetViews>
    <sheetView workbookViewId="0">
      <selection activeCell="B3" sqref="B3:D3"/>
    </sheetView>
  </sheetViews>
  <sheetFormatPr baseColWidth="10" defaultColWidth="11.44140625" defaultRowHeight="13.2"/>
  <cols>
    <col min="2" max="2" width="45.6640625" customWidth="1"/>
    <col min="3" max="4" width="18.6640625" customWidth="1"/>
  </cols>
  <sheetData>
    <row r="1" spans="2:4" ht="13.8" thickBot="1">
      <c r="B1" s="4"/>
      <c r="C1" s="4"/>
      <c r="D1" s="4"/>
    </row>
    <row r="2" spans="2:4" ht="15.6">
      <c r="B2" s="294" t="s">
        <v>88</v>
      </c>
      <c r="C2" s="295"/>
      <c r="D2" s="295"/>
    </row>
    <row r="3" spans="2:4" ht="15.6">
      <c r="B3" s="276" t="s">
        <v>87</v>
      </c>
      <c r="C3" s="267"/>
      <c r="D3" s="267"/>
    </row>
    <row r="4" spans="2:4" ht="16.2" thickBot="1">
      <c r="B4" s="281" t="s">
        <v>1</v>
      </c>
      <c r="C4" s="282"/>
      <c r="D4" s="282"/>
    </row>
    <row r="5" spans="2:4" ht="14.4" thickBot="1">
      <c r="B5" s="8" t="s">
        <v>30</v>
      </c>
      <c r="C5" s="61">
        <v>2013</v>
      </c>
      <c r="D5" s="61">
        <v>2014</v>
      </c>
    </row>
    <row r="6" spans="2:4" ht="13.8" thickBot="1">
      <c r="B6" s="9"/>
      <c r="C6" s="60"/>
      <c r="D6" s="60"/>
    </row>
    <row r="7" spans="2:4">
      <c r="B7" s="11" t="s">
        <v>2</v>
      </c>
      <c r="C7" s="32">
        <f t="shared" ref="C7:D7" si="0">+C9+C42+C44+C45</f>
        <v>40150.579999999994</v>
      </c>
      <c r="D7" s="32">
        <f t="shared" si="0"/>
        <v>47946.449080480001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:D9" si="1">+C10+C35+C33</f>
        <v>38470.839999999997</v>
      </c>
      <c r="D9" s="32">
        <f t="shared" si="1"/>
        <v>46395.284461119998</v>
      </c>
    </row>
    <row r="10" spans="2:4">
      <c r="B10" s="13" t="s">
        <v>34</v>
      </c>
      <c r="C10" s="32">
        <f t="shared" ref="C10:D10" si="2">+C11+C18+C27+C31</f>
        <v>35337.74</v>
      </c>
      <c r="D10" s="32">
        <f t="shared" si="2"/>
        <v>41902.978993259996</v>
      </c>
    </row>
    <row r="11" spans="2:4">
      <c r="B11" s="14" t="s">
        <v>35</v>
      </c>
      <c r="C11" s="32">
        <f t="shared" ref="C11:D11" si="3">+C12+C13+C14+C15+C16</f>
        <v>11959.640000000001</v>
      </c>
      <c r="D11" s="32">
        <f t="shared" si="3"/>
        <v>12986.219723049999</v>
      </c>
    </row>
    <row r="12" spans="2:4">
      <c r="B12" s="15" t="s">
        <v>33</v>
      </c>
      <c r="C12" s="85">
        <v>10812.04</v>
      </c>
      <c r="D12" s="85">
        <f>+'INGRESOS 2014'!J12</f>
        <v>11780.692817939998</v>
      </c>
    </row>
    <row r="13" spans="2:4">
      <c r="B13" s="15" t="s">
        <v>36</v>
      </c>
      <c r="C13" s="85">
        <v>732.7</v>
      </c>
      <c r="D13" s="85">
        <f>+'INGRESOS 2014'!J13</f>
        <v>670.33084686000007</v>
      </c>
    </row>
    <row r="14" spans="2:4">
      <c r="B14" s="15" t="s">
        <v>37</v>
      </c>
      <c r="C14" s="85">
        <v>189.3</v>
      </c>
      <c r="D14" s="85">
        <f>+'INGRESOS 2014'!J14</f>
        <v>179.12989232999996</v>
      </c>
    </row>
    <row r="15" spans="2:4">
      <c r="B15" s="15" t="s">
        <v>38</v>
      </c>
      <c r="C15" s="85">
        <v>225.6</v>
      </c>
      <c r="D15" s="85">
        <f>+'INGRESOS 2014'!J15</f>
        <v>356.06616592000006</v>
      </c>
    </row>
    <row r="16" spans="2:4">
      <c r="B16" s="15" t="s">
        <v>39</v>
      </c>
      <c r="C16" s="85">
        <v>0</v>
      </c>
      <c r="D16" s="85">
        <f>+'INGRESOS 2014'!I16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:D18" si="4">+C19+C23</f>
        <v>21674.5</v>
      </c>
      <c r="D18" s="32">
        <f t="shared" si="4"/>
        <v>27088.116941640001</v>
      </c>
    </row>
    <row r="19" spans="2:4">
      <c r="B19" s="16" t="s">
        <v>41</v>
      </c>
      <c r="C19" s="32">
        <f t="shared" ref="C19:D19" si="5">+C20+C21</f>
        <v>15319.7</v>
      </c>
      <c r="D19" s="32">
        <f t="shared" si="5"/>
        <v>19969.160679060002</v>
      </c>
    </row>
    <row r="20" spans="2:4">
      <c r="B20" s="17" t="s">
        <v>42</v>
      </c>
      <c r="C20" s="85">
        <v>13686.5</v>
      </c>
      <c r="D20" s="85">
        <f>+'INGRESOS 2014'!J20</f>
        <v>18175.345677309997</v>
      </c>
    </row>
    <row r="21" spans="2:4">
      <c r="B21" s="17" t="s">
        <v>43</v>
      </c>
      <c r="C21" s="85">
        <v>1633.2</v>
      </c>
      <c r="D21" s="85">
        <f>+'INGRESOS 2014'!J21</f>
        <v>1793.8150017500047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:D23" si="6">+C24+C25</f>
        <v>6354.8</v>
      </c>
      <c r="D23" s="32">
        <f t="shared" si="6"/>
        <v>7118.9562625800008</v>
      </c>
    </row>
    <row r="24" spans="2:4">
      <c r="B24" s="17" t="s">
        <v>45</v>
      </c>
      <c r="C24" s="85">
        <v>5289.1</v>
      </c>
      <c r="D24" s="85">
        <f>+'INGRESOS 2014'!J24</f>
        <v>5971.4746491700007</v>
      </c>
    </row>
    <row r="25" spans="2:4">
      <c r="B25" s="17" t="s">
        <v>43</v>
      </c>
      <c r="C25" s="85">
        <v>1065.7</v>
      </c>
      <c r="D25" s="85">
        <f>+'INGRESOS 2014'!J25</f>
        <v>1147.4816134100001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:D27" si="7">+C28</f>
        <v>1698.2</v>
      </c>
      <c r="D27" s="32">
        <f t="shared" si="7"/>
        <v>1823.6890557899999</v>
      </c>
    </row>
    <row r="28" spans="2:4">
      <c r="B28" s="16" t="s">
        <v>47</v>
      </c>
      <c r="C28" s="85">
        <v>1698.2</v>
      </c>
      <c r="D28" s="85">
        <f>+'INGRESOS 2014'!J28</f>
        <v>1823.6890557899999</v>
      </c>
    </row>
    <row r="29" spans="2:4">
      <c r="B29" s="16" t="s">
        <v>48</v>
      </c>
      <c r="C29" s="85">
        <v>0</v>
      </c>
      <c r="D29" s="85">
        <f>+'INGRESOS 2014'!J29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5.4</v>
      </c>
      <c r="D31" s="87">
        <f>+'INGRESOS 2014'!J31</f>
        <v>4.9532727800000007</v>
      </c>
    </row>
    <row r="32" spans="2:4">
      <c r="B32" s="14"/>
      <c r="C32" s="57"/>
      <c r="D32" s="85"/>
    </row>
    <row r="33" spans="2:4">
      <c r="B33" s="13" t="s">
        <v>53</v>
      </c>
      <c r="C33" s="87">
        <v>747.5</v>
      </c>
      <c r="D33" s="31">
        <f>+'INGRESOS 2014'!J33</f>
        <v>1179.68467424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:D35" si="8">+C37+C38</f>
        <v>2385.6000000000004</v>
      </c>
      <c r="D35" s="32">
        <f t="shared" si="8"/>
        <v>3312.6207936199999</v>
      </c>
    </row>
    <row r="36" spans="2:4">
      <c r="B36" s="12"/>
      <c r="C36" s="31"/>
      <c r="D36" s="31"/>
    </row>
    <row r="37" spans="2:4">
      <c r="B37" s="18" t="s">
        <v>51</v>
      </c>
      <c r="C37" s="58">
        <v>95.8</v>
      </c>
      <c r="D37" s="85">
        <f>+'INGRESOS 2014'!J37</f>
        <v>36.799999999999997</v>
      </c>
    </row>
    <row r="38" spans="2:4">
      <c r="B38" s="18" t="s">
        <v>52</v>
      </c>
      <c r="C38" s="59">
        <v>2289.8000000000002</v>
      </c>
      <c r="D38" s="31">
        <f>+'INGRESOS 2014'!J38</f>
        <v>3275.8207936199997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2014'!J40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1008.84</v>
      </c>
      <c r="D44" s="87">
        <f>+'INGRESOS 2014'!J42</f>
        <v>1073.6480853</v>
      </c>
    </row>
    <row r="45" spans="2:4" ht="13.8" thickBot="1">
      <c r="B45" s="49" t="s">
        <v>7</v>
      </c>
      <c r="C45" s="91">
        <v>670.9</v>
      </c>
      <c r="D45" s="91">
        <f>+'INGRESOS 2014'!J43</f>
        <v>477.51653405999997</v>
      </c>
    </row>
    <row r="46" spans="2:4" ht="13.8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0" t="s">
        <v>8</v>
      </c>
      <c r="C48" s="290"/>
      <c r="D48" s="290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5"/>
  <dimension ref="B1:D48"/>
  <sheetViews>
    <sheetView workbookViewId="0">
      <selection activeCell="D17" sqref="D17"/>
    </sheetView>
  </sheetViews>
  <sheetFormatPr baseColWidth="10" defaultColWidth="11.44140625" defaultRowHeight="13.2"/>
  <cols>
    <col min="2" max="2" width="45.6640625" customWidth="1"/>
    <col min="3" max="4" width="18.6640625" customWidth="1"/>
  </cols>
  <sheetData>
    <row r="1" spans="2:4" ht="13.8" thickBot="1">
      <c r="B1" s="4"/>
      <c r="C1" s="4"/>
      <c r="D1" s="4"/>
    </row>
    <row r="2" spans="2:4" ht="15.6">
      <c r="B2" s="294" t="s">
        <v>88</v>
      </c>
      <c r="C2" s="295"/>
      <c r="D2" s="295"/>
    </row>
    <row r="3" spans="2:4" ht="15.6">
      <c r="B3" s="276" t="s">
        <v>89</v>
      </c>
      <c r="C3" s="267"/>
      <c r="D3" s="267"/>
    </row>
    <row r="4" spans="2:4" ht="16.2" thickBot="1">
      <c r="B4" s="281" t="s">
        <v>1</v>
      </c>
      <c r="C4" s="282"/>
      <c r="D4" s="282"/>
    </row>
    <row r="5" spans="2:4" ht="14.4" thickBot="1">
      <c r="B5" s="8" t="s">
        <v>30</v>
      </c>
      <c r="C5" s="61">
        <v>2013</v>
      </c>
      <c r="D5" s="61">
        <v>2014</v>
      </c>
    </row>
    <row r="6" spans="2:4" ht="13.8" thickBot="1">
      <c r="B6" s="9"/>
      <c r="C6" s="60"/>
      <c r="D6" s="60"/>
    </row>
    <row r="7" spans="2:4">
      <c r="B7" s="11" t="s">
        <v>2</v>
      </c>
      <c r="C7" s="32">
        <f t="shared" ref="C7" si="0">+C9+C42+C44+C45</f>
        <v>46834.34</v>
      </c>
      <c r="D7" s="32">
        <f t="shared" ref="D7" si="1">+D9+D42+D44+D45</f>
        <v>56120.229999999989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" si="2">+C10+C35+C33</f>
        <v>44927</v>
      </c>
      <c r="D9" s="32">
        <f t="shared" ref="D9" si="3">+D10+D35+D33</f>
        <v>54361.329999999994</v>
      </c>
    </row>
    <row r="10" spans="2:4">
      <c r="B10" s="13" t="s">
        <v>34</v>
      </c>
      <c r="C10" s="32">
        <f t="shared" ref="C10" si="4">+C11+C18+C27+C31</f>
        <v>41171.9</v>
      </c>
      <c r="D10" s="32">
        <f t="shared" ref="D10" si="5">+D11+D18+D27+D31</f>
        <v>49274.89</v>
      </c>
    </row>
    <row r="11" spans="2:4">
      <c r="B11" s="14" t="s">
        <v>35</v>
      </c>
      <c r="C11" s="32">
        <f t="shared" ref="C11" si="6">+C12+C13+C14+C15+C16</f>
        <v>14822.1</v>
      </c>
      <c r="D11" s="32">
        <f t="shared" ref="D11" si="7">+D12+D13+D14+D15+D16</f>
        <v>16462.150000000001</v>
      </c>
    </row>
    <row r="12" spans="2:4">
      <c r="B12" s="15" t="s">
        <v>33</v>
      </c>
      <c r="C12" s="85">
        <v>13321.6</v>
      </c>
      <c r="D12" s="85">
        <f>+'INGRESOS 2014'!K12</f>
        <v>14910.45</v>
      </c>
    </row>
    <row r="13" spans="2:4">
      <c r="B13" s="15" t="s">
        <v>36</v>
      </c>
      <c r="C13" s="85">
        <v>1053.2</v>
      </c>
      <c r="D13" s="85">
        <f>+'INGRESOS 2014'!K13</f>
        <v>963.1</v>
      </c>
    </row>
    <row r="14" spans="2:4">
      <c r="B14" s="15" t="s">
        <v>37</v>
      </c>
      <c r="C14" s="85">
        <v>217</v>
      </c>
      <c r="D14" s="85">
        <f>+'INGRESOS 2014'!K14</f>
        <v>210.1</v>
      </c>
    </row>
    <row r="15" spans="2:4">
      <c r="B15" s="15" t="s">
        <v>38</v>
      </c>
      <c r="C15" s="85">
        <v>230.3</v>
      </c>
      <c r="D15" s="85">
        <f>+'INGRESOS 2014'!K15</f>
        <v>378.5</v>
      </c>
    </row>
    <row r="16" spans="2:4">
      <c r="B16" s="15" t="s">
        <v>39</v>
      </c>
      <c r="C16" s="85">
        <v>0</v>
      </c>
      <c r="D16" s="85">
        <f>+'INGRESOS 2014'!K16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" si="8">+C19+C23</f>
        <v>24440.7</v>
      </c>
      <c r="D18" s="32">
        <f t="shared" ref="D18" si="9">+D19+D23</f>
        <v>30727.14</v>
      </c>
    </row>
    <row r="19" spans="2:4">
      <c r="B19" s="16" t="s">
        <v>41</v>
      </c>
      <c r="C19" s="32">
        <f t="shared" ref="C19" si="10">+C20+C21</f>
        <v>17188.7</v>
      </c>
      <c r="D19" s="32">
        <f t="shared" ref="D19" si="11">+D20+D21</f>
        <v>22482.54</v>
      </c>
    </row>
    <row r="20" spans="2:4">
      <c r="B20" s="17" t="s">
        <v>42</v>
      </c>
      <c r="C20" s="85">
        <v>15360.4</v>
      </c>
      <c r="D20" s="85">
        <f>+'INGRESOS 2014'!K20</f>
        <v>20465.14</v>
      </c>
    </row>
    <row r="21" spans="2:4">
      <c r="B21" s="17" t="s">
        <v>43</v>
      </c>
      <c r="C21" s="85">
        <v>1828.3</v>
      </c>
      <c r="D21" s="85">
        <f>+'INGRESOS 2014'!K21</f>
        <v>2017.4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" si="12">+C24+C25</f>
        <v>7252</v>
      </c>
      <c r="D23" s="32">
        <f t="shared" ref="D23" si="13">+D24+D25</f>
        <v>8244.6</v>
      </c>
    </row>
    <row r="24" spans="2:4">
      <c r="B24" s="17" t="s">
        <v>45</v>
      </c>
      <c r="C24" s="85">
        <v>5883.9</v>
      </c>
      <c r="D24" s="85">
        <f>+'INGRESOS 2014'!K24</f>
        <v>6707.8</v>
      </c>
    </row>
    <row r="25" spans="2:4">
      <c r="B25" s="17" t="s">
        <v>43</v>
      </c>
      <c r="C25" s="85">
        <v>1368.1</v>
      </c>
      <c r="D25" s="85">
        <f>+'INGRESOS 2014'!K25</f>
        <v>1536.8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" si="14">+C28</f>
        <v>1903.5</v>
      </c>
      <c r="D27" s="32">
        <f t="shared" ref="D27" si="15">+D28</f>
        <v>2080.4</v>
      </c>
    </row>
    <row r="28" spans="2:4">
      <c r="B28" s="16" t="s">
        <v>47</v>
      </c>
      <c r="C28" s="85">
        <v>1903.5</v>
      </c>
      <c r="D28" s="85">
        <f>+'INGRESOS 2014'!K28</f>
        <v>2080.4</v>
      </c>
    </row>
    <row r="29" spans="2:4">
      <c r="B29" s="16" t="s">
        <v>48</v>
      </c>
      <c r="C29" s="85">
        <v>0</v>
      </c>
      <c r="D29" s="85">
        <f>+'INGRESOS 2014'!K29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5.6</v>
      </c>
      <c r="D31" s="87">
        <f>+'INGRESOS 2014'!K31</f>
        <v>5.2</v>
      </c>
    </row>
    <row r="32" spans="2:4">
      <c r="B32" s="14"/>
      <c r="C32" s="57"/>
      <c r="D32" s="85"/>
    </row>
    <row r="33" spans="2:4">
      <c r="B33" s="13" t="s">
        <v>53</v>
      </c>
      <c r="C33" s="87">
        <v>826.6</v>
      </c>
      <c r="D33" s="31">
        <f>+'INGRESOS 2014'!K33</f>
        <v>1358.6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" si="16">+C37+C38</f>
        <v>2928.5</v>
      </c>
      <c r="D35" s="32">
        <f t="shared" ref="D35" si="17">+D37+D38</f>
        <v>3727.84</v>
      </c>
    </row>
    <row r="36" spans="2:4">
      <c r="B36" s="12"/>
      <c r="C36" s="31"/>
      <c r="D36" s="31"/>
    </row>
    <row r="37" spans="2:4">
      <c r="B37" s="18" t="s">
        <v>51</v>
      </c>
      <c r="C37" s="58">
        <v>250.4</v>
      </c>
      <c r="D37" s="85">
        <f>+'INGRESOS 2014'!K37</f>
        <v>83.4</v>
      </c>
    </row>
    <row r="38" spans="2:4">
      <c r="B38" s="18" t="s">
        <v>52</v>
      </c>
      <c r="C38" s="59">
        <v>2678.1</v>
      </c>
      <c r="D38" s="31">
        <f>+'INGRESOS 2014'!K38</f>
        <v>3644.44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2014'!K40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1113.74</v>
      </c>
      <c r="D44" s="87">
        <f>+'INGRESOS 2014'!K42</f>
        <v>1177.7</v>
      </c>
    </row>
    <row r="45" spans="2:4" ht="13.8" thickBot="1">
      <c r="B45" s="49" t="s">
        <v>7</v>
      </c>
      <c r="C45" s="93">
        <v>793.6</v>
      </c>
      <c r="D45" s="91">
        <f>+'INGRESOS 2014'!K43</f>
        <v>581.20000000000005</v>
      </c>
    </row>
    <row r="46" spans="2:4" ht="13.8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0" t="s">
        <v>8</v>
      </c>
      <c r="C48" s="290"/>
      <c r="D48" s="290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6"/>
  <dimension ref="B1:D48"/>
  <sheetViews>
    <sheetView workbookViewId="0">
      <selection activeCell="B3" sqref="B3:D3"/>
    </sheetView>
  </sheetViews>
  <sheetFormatPr baseColWidth="10" defaultColWidth="11.44140625" defaultRowHeight="13.2"/>
  <cols>
    <col min="2" max="2" width="45.6640625" customWidth="1"/>
    <col min="3" max="4" width="18.6640625" customWidth="1"/>
  </cols>
  <sheetData>
    <row r="1" spans="2:4" ht="13.8" thickBot="1">
      <c r="B1" s="4"/>
      <c r="C1" s="4"/>
      <c r="D1" s="4"/>
    </row>
    <row r="2" spans="2:4" ht="15.6">
      <c r="B2" s="294" t="s">
        <v>88</v>
      </c>
      <c r="C2" s="295"/>
      <c r="D2" s="295"/>
    </row>
    <row r="3" spans="2:4" ht="15.6">
      <c r="B3" s="276" t="s">
        <v>90</v>
      </c>
      <c r="C3" s="267"/>
      <c r="D3" s="267"/>
    </row>
    <row r="4" spans="2:4" ht="16.2" thickBot="1">
      <c r="B4" s="281" t="s">
        <v>1</v>
      </c>
      <c r="C4" s="282"/>
      <c r="D4" s="282"/>
    </row>
    <row r="5" spans="2:4" ht="14.4" thickBot="1">
      <c r="B5" s="8" t="s">
        <v>30</v>
      </c>
      <c r="C5" s="61">
        <v>2013</v>
      </c>
      <c r="D5" s="61">
        <v>2014</v>
      </c>
    </row>
    <row r="6" spans="2:4" ht="13.8" thickBot="1">
      <c r="B6" s="9"/>
      <c r="C6" s="60"/>
      <c r="D6" s="60"/>
    </row>
    <row r="7" spans="2:4">
      <c r="B7" s="11" t="s">
        <v>2</v>
      </c>
      <c r="C7" s="32">
        <f t="shared" ref="C7" si="0">+C9+C42+C44+C45</f>
        <v>51898.530000000006</v>
      </c>
      <c r="D7" s="32">
        <f t="shared" ref="D7" si="1">+D9+D42+D44+D45</f>
        <v>61955.351677917148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" si="2">+C10+C35+C33</f>
        <v>49744.590000000011</v>
      </c>
      <c r="D9" s="32">
        <f t="shared" ref="D9" si="3">+D10+D35+D33</f>
        <v>59846.713630927145</v>
      </c>
    </row>
    <row r="10" spans="2:4">
      <c r="B10" s="13" t="s">
        <v>34</v>
      </c>
      <c r="C10" s="32">
        <f t="shared" ref="C10" si="4">+C11+C18+C27+C31</f>
        <v>45116.740000000005</v>
      </c>
      <c r="D10" s="32">
        <f t="shared" ref="D10" si="5">+D11+D18+D27+D31</f>
        <v>54191.244398610004</v>
      </c>
    </row>
    <row r="11" spans="2:4">
      <c r="B11" s="14" t="s">
        <v>35</v>
      </c>
      <c r="C11" s="32">
        <f t="shared" ref="C11" si="6">+C12+C13+C14+C15+C16</f>
        <v>15649.460000000001</v>
      </c>
      <c r="D11" s="32">
        <f t="shared" ref="D11" si="7">+D12+D13+D14+D15+D16</f>
        <v>17544.864966409998</v>
      </c>
    </row>
    <row r="12" spans="2:4">
      <c r="B12" s="15" t="s">
        <v>33</v>
      </c>
      <c r="C12" s="85">
        <v>14113.45</v>
      </c>
      <c r="D12" s="85">
        <f>+'INGRESOS 2014'!L12</f>
        <v>15958.932433609998</v>
      </c>
    </row>
    <row r="13" spans="2:4">
      <c r="B13" s="15" t="s">
        <v>36</v>
      </c>
      <c r="C13" s="85">
        <v>1055.0999999999999</v>
      </c>
      <c r="D13" s="85">
        <f>+'INGRESOS 2014'!L13</f>
        <v>968.12515822</v>
      </c>
    </row>
    <row r="14" spans="2:4">
      <c r="B14" s="15" t="s">
        <v>37</v>
      </c>
      <c r="C14" s="85">
        <v>246.61</v>
      </c>
      <c r="D14" s="85">
        <f>+'INGRESOS 2014'!L14</f>
        <v>236.57490108999997</v>
      </c>
    </row>
    <row r="15" spans="2:4">
      <c r="B15" s="15" t="s">
        <v>38</v>
      </c>
      <c r="C15" s="85">
        <v>234.3</v>
      </c>
      <c r="D15" s="85">
        <f>+'INGRESOS 2014'!L15</f>
        <v>381.23247349000007</v>
      </c>
    </row>
    <row r="16" spans="2:4">
      <c r="B16" s="15" t="s">
        <v>39</v>
      </c>
      <c r="C16" s="85">
        <v>0</v>
      </c>
      <c r="D16" s="85">
        <f>+'INGRESOS 2014'!L16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" si="8">+C19+C23</f>
        <v>27306.13</v>
      </c>
      <c r="D18" s="32">
        <f t="shared" ref="D18" si="9">+D19+D23</f>
        <v>34295.90026889</v>
      </c>
    </row>
    <row r="19" spans="2:4">
      <c r="B19" s="16" t="s">
        <v>41</v>
      </c>
      <c r="C19" s="32">
        <f t="shared" ref="C19" si="10">+C20+C21</f>
        <v>19144.45</v>
      </c>
      <c r="D19" s="32">
        <f t="shared" ref="D19" si="11">+D20+D21</f>
        <v>24989.791223870001</v>
      </c>
    </row>
    <row r="20" spans="2:4">
      <c r="B20" s="17" t="s">
        <v>42</v>
      </c>
      <c r="C20" s="85">
        <v>17098.2</v>
      </c>
      <c r="D20" s="85">
        <f>+'INGRESOS 2014'!L20</f>
        <v>22752.753660489994</v>
      </c>
    </row>
    <row r="21" spans="2:4">
      <c r="B21" s="17" t="s">
        <v>43</v>
      </c>
      <c r="C21" s="85">
        <v>2046.25</v>
      </c>
      <c r="D21" s="85">
        <f>+'INGRESOS 2014'!L21</f>
        <v>2237.0375633800068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" si="12">+C24+C25</f>
        <v>8161.68</v>
      </c>
      <c r="D23" s="32">
        <f t="shared" ref="D23" si="13">+D24+D25</f>
        <v>9306.1090450200008</v>
      </c>
    </row>
    <row r="24" spans="2:4">
      <c r="B24" s="17" t="s">
        <v>45</v>
      </c>
      <c r="C24" s="85">
        <v>6422.34</v>
      </c>
      <c r="D24" s="85">
        <f>+'INGRESOS 2014'!L24</f>
        <v>7439.1638238300011</v>
      </c>
    </row>
    <row r="25" spans="2:4">
      <c r="B25" s="17" t="s">
        <v>43</v>
      </c>
      <c r="C25" s="85">
        <v>1739.34</v>
      </c>
      <c r="D25" s="85">
        <f>+'INGRESOS 2014'!L25</f>
        <v>1866.9452211900002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" si="14">+C28</f>
        <v>2154.65</v>
      </c>
      <c r="D27" s="32">
        <f t="shared" ref="D27" si="15">+D28</f>
        <v>2344.4606635200003</v>
      </c>
    </row>
    <row r="28" spans="2:4">
      <c r="B28" s="16" t="s">
        <v>47</v>
      </c>
      <c r="C28" s="85">
        <v>2154.65</v>
      </c>
      <c r="D28" s="85">
        <f>+'INGRESOS 2014'!L28</f>
        <v>2344.4606635200003</v>
      </c>
    </row>
    <row r="29" spans="2:4">
      <c r="B29" s="16" t="s">
        <v>48</v>
      </c>
      <c r="C29" s="85">
        <v>0</v>
      </c>
      <c r="D29" s="85">
        <f>+'INGRESOS 2014'!L29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6.5</v>
      </c>
      <c r="D31" s="87">
        <f>+'INGRESOS 2014'!L31</f>
        <v>6.0184997900000008</v>
      </c>
    </row>
    <row r="32" spans="2:4">
      <c r="B32" s="14"/>
      <c r="C32" s="57"/>
      <c r="D32" s="85"/>
    </row>
    <row r="33" spans="2:4">
      <c r="B33" s="13" t="s">
        <v>53</v>
      </c>
      <c r="C33" s="87">
        <v>947.8</v>
      </c>
      <c r="D33" s="31">
        <f>+'INGRESOS 2014'!L33</f>
        <v>1577.8118686400001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" si="16">+C37+C38</f>
        <v>3680.05</v>
      </c>
      <c r="D35" s="32">
        <f t="shared" ref="D35" si="17">+D37+D38</f>
        <v>4077.6573636771427</v>
      </c>
    </row>
    <row r="36" spans="2:4">
      <c r="B36" s="12"/>
      <c r="C36" s="31"/>
      <c r="D36" s="31"/>
    </row>
    <row r="37" spans="2:4">
      <c r="B37" s="18" t="s">
        <v>51</v>
      </c>
      <c r="C37" s="58">
        <v>250.4</v>
      </c>
      <c r="D37" s="85">
        <f>+'INGRESOS 2014'!L37</f>
        <v>88</v>
      </c>
    </row>
    <row r="38" spans="2:4">
      <c r="B38" s="18" t="s">
        <v>52</v>
      </c>
      <c r="C38" s="94">
        <v>3429.65</v>
      </c>
      <c r="D38" s="31">
        <f>+'INGRESOS 2014'!L38</f>
        <v>3989.6573636771427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2014'!L40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1233.8399999999999</v>
      </c>
      <c r="D44" s="87">
        <f>+'INGRESOS 2014'!L42</f>
        <v>1344.5</v>
      </c>
    </row>
    <row r="45" spans="2:4" ht="13.8" thickBot="1">
      <c r="B45" s="49" t="s">
        <v>7</v>
      </c>
      <c r="C45" s="93">
        <v>920.1</v>
      </c>
      <c r="D45" s="91">
        <f>+'INGRESOS 2014'!L43</f>
        <v>764.13804699000013</v>
      </c>
    </row>
    <row r="46" spans="2:4" ht="13.8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0" t="s">
        <v>8</v>
      </c>
      <c r="C48" s="290"/>
      <c r="D48" s="290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7"/>
  <dimension ref="B1:D48"/>
  <sheetViews>
    <sheetView workbookViewId="0">
      <selection activeCell="B4" sqref="B4:D4"/>
    </sheetView>
  </sheetViews>
  <sheetFormatPr baseColWidth="10" defaultColWidth="11.44140625" defaultRowHeight="13.2"/>
  <cols>
    <col min="2" max="2" width="45.6640625" customWidth="1"/>
    <col min="3" max="4" width="18.6640625" customWidth="1"/>
  </cols>
  <sheetData>
    <row r="1" spans="2:4" ht="13.8" thickBot="1">
      <c r="B1" s="4"/>
      <c r="C1" s="4"/>
      <c r="D1" s="4"/>
    </row>
    <row r="2" spans="2:4" ht="15.6">
      <c r="B2" s="294" t="s">
        <v>88</v>
      </c>
      <c r="C2" s="295"/>
      <c r="D2" s="295"/>
    </row>
    <row r="3" spans="2:4" ht="15.6">
      <c r="B3" s="276" t="s">
        <v>91</v>
      </c>
      <c r="C3" s="267"/>
      <c r="D3" s="267"/>
    </row>
    <row r="4" spans="2:4" ht="16.2" thickBot="1">
      <c r="B4" s="281" t="s">
        <v>1</v>
      </c>
      <c r="C4" s="282"/>
      <c r="D4" s="282"/>
    </row>
    <row r="5" spans="2:4" ht="14.4" thickBot="1">
      <c r="B5" s="8" t="s">
        <v>30</v>
      </c>
      <c r="C5" s="61">
        <v>2013</v>
      </c>
      <c r="D5" s="61">
        <v>2014</v>
      </c>
    </row>
    <row r="6" spans="2:4" ht="13.8" thickBot="1">
      <c r="B6" s="9"/>
      <c r="C6" s="60"/>
      <c r="D6" s="60"/>
    </row>
    <row r="7" spans="2:4">
      <c r="B7" s="11" t="s">
        <v>2</v>
      </c>
      <c r="C7" s="32">
        <f t="shared" ref="C7" si="0">+C9+C42+C44+C45</f>
        <v>57003.799999999996</v>
      </c>
      <c r="D7" s="32">
        <f t="shared" ref="D7" si="1">+D9+D42+D44+D45</f>
        <v>67623.328072437143</v>
      </c>
    </row>
    <row r="8" spans="2:4">
      <c r="B8" s="12"/>
      <c r="C8" s="31"/>
      <c r="D8" s="31"/>
    </row>
    <row r="9" spans="2:4">
      <c r="B9" s="11" t="s">
        <v>3</v>
      </c>
      <c r="C9" s="32">
        <f t="shared" ref="C9" si="2">+C10+C35+C33</f>
        <v>54505.7</v>
      </c>
      <c r="D9" s="32">
        <f t="shared" ref="D9" si="3">+D10+D35+D33</f>
        <v>65320.057352947144</v>
      </c>
    </row>
    <row r="10" spans="2:4">
      <c r="B10" s="13" t="s">
        <v>34</v>
      </c>
      <c r="C10" s="32">
        <f t="shared" ref="C10" si="4">+C11+C18+C27+C31</f>
        <v>49332.299999999996</v>
      </c>
      <c r="D10" s="32">
        <f t="shared" ref="D10" si="5">+D11+D18+D27+D31</f>
        <v>59132.389717780999</v>
      </c>
    </row>
    <row r="11" spans="2:4">
      <c r="B11" s="14" t="s">
        <v>35</v>
      </c>
      <c r="C11" s="32">
        <f t="shared" ref="C11" si="6">+C12+C13+C14+C15+C16</f>
        <v>16741.7</v>
      </c>
      <c r="D11" s="32">
        <f t="shared" ref="D11" si="7">+D12+D13+D14+D15+D16</f>
        <v>18480.073409459997</v>
      </c>
    </row>
    <row r="12" spans="2:4">
      <c r="B12" s="15" t="s">
        <v>33</v>
      </c>
      <c r="C12" s="85">
        <v>15178.5</v>
      </c>
      <c r="D12" s="85">
        <f>+'INGRESOS 2014'!M12</f>
        <v>16866.287707579999</v>
      </c>
    </row>
    <row r="13" spans="2:4">
      <c r="B13" s="15" t="s">
        <v>36</v>
      </c>
      <c r="C13" s="85">
        <v>1057.2</v>
      </c>
      <c r="D13" s="85">
        <f>+'INGRESOS 2014'!M13</f>
        <v>974.71452181999996</v>
      </c>
    </row>
    <row r="14" spans="2:4">
      <c r="B14" s="15" t="s">
        <v>37</v>
      </c>
      <c r="C14" s="85">
        <v>268.89999999999998</v>
      </c>
      <c r="D14" s="85">
        <f>+'INGRESOS 2014'!M14</f>
        <v>256.31427711999999</v>
      </c>
    </row>
    <row r="15" spans="2:4">
      <c r="B15" s="15" t="s">
        <v>38</v>
      </c>
      <c r="C15" s="85">
        <v>237.1</v>
      </c>
      <c r="D15" s="85">
        <f>+'INGRESOS 2014'!M15</f>
        <v>382.75690294000009</v>
      </c>
    </row>
    <row r="16" spans="2:4">
      <c r="B16" s="15" t="s">
        <v>39</v>
      </c>
      <c r="C16" s="85">
        <v>0</v>
      </c>
      <c r="D16" s="85">
        <f>+'INGRESOS 2014'!M16</f>
        <v>0</v>
      </c>
    </row>
    <row r="17" spans="2:4">
      <c r="B17" s="12"/>
      <c r="C17" s="31"/>
      <c r="D17" s="31"/>
    </row>
    <row r="18" spans="2:4">
      <c r="B18" s="14" t="s">
        <v>40</v>
      </c>
      <c r="C18" s="32">
        <f t="shared" ref="C18" si="8">+C19+C23</f>
        <v>30178.199999999997</v>
      </c>
      <c r="D18" s="32">
        <f t="shared" ref="D18" si="9">+D19+D23</f>
        <v>37997.741866530996</v>
      </c>
    </row>
    <row r="19" spans="2:4">
      <c r="B19" s="16" t="s">
        <v>41</v>
      </c>
      <c r="C19" s="32">
        <f t="shared" ref="C19" si="10">+C20+C21</f>
        <v>21122.6</v>
      </c>
      <c r="D19" s="32">
        <f t="shared" ref="D19" si="11">+D20+D21</f>
        <v>27653.372537769999</v>
      </c>
    </row>
    <row r="20" spans="2:4">
      <c r="B20" s="17" t="s">
        <v>42</v>
      </c>
      <c r="C20" s="85">
        <v>18854.3</v>
      </c>
      <c r="D20" s="85">
        <f>+'INGRESOS 2014'!M20</f>
        <v>25174.669047119995</v>
      </c>
    </row>
    <row r="21" spans="2:4">
      <c r="B21" s="17" t="s">
        <v>43</v>
      </c>
      <c r="C21" s="85">
        <v>2268.3000000000002</v>
      </c>
      <c r="D21" s="85">
        <f>+'INGRESOS 2014'!M21</f>
        <v>2478.7034906500048</v>
      </c>
    </row>
    <row r="22" spans="2:4">
      <c r="B22" s="12"/>
      <c r="C22" s="31"/>
      <c r="D22" s="31"/>
    </row>
    <row r="23" spans="2:4">
      <c r="B23" s="16" t="s">
        <v>44</v>
      </c>
      <c r="C23" s="32">
        <f t="shared" ref="C23" si="12">+C24+C25</f>
        <v>9055.6</v>
      </c>
      <c r="D23" s="32">
        <f t="shared" ref="D23" si="13">+D24+D25</f>
        <v>10344.369328761</v>
      </c>
    </row>
    <row r="24" spans="2:4">
      <c r="B24" s="17" t="s">
        <v>45</v>
      </c>
      <c r="C24" s="85">
        <v>7007.7</v>
      </c>
      <c r="D24" s="85">
        <f>+'INGRESOS 2014'!M24</f>
        <v>8174.1215225200012</v>
      </c>
    </row>
    <row r="25" spans="2:4">
      <c r="B25" s="17" t="s">
        <v>43</v>
      </c>
      <c r="C25" s="85">
        <v>2047.9</v>
      </c>
      <c r="D25" s="85">
        <f>+'INGRESOS 2014'!M25</f>
        <v>2170.247806241</v>
      </c>
    </row>
    <row r="26" spans="2:4">
      <c r="B26" s="12"/>
      <c r="C26" s="31"/>
      <c r="D26" s="31"/>
    </row>
    <row r="27" spans="2:4">
      <c r="B27" s="14" t="s">
        <v>46</v>
      </c>
      <c r="C27" s="32">
        <f t="shared" ref="C27" si="14">+C28</f>
        <v>2405.1</v>
      </c>
      <c r="D27" s="32">
        <f t="shared" ref="D27" si="15">+D28</f>
        <v>2648.3784605000001</v>
      </c>
    </row>
    <row r="28" spans="2:4">
      <c r="B28" s="16" t="s">
        <v>47</v>
      </c>
      <c r="C28" s="85">
        <v>2405.1</v>
      </c>
      <c r="D28" s="85">
        <f>+'INGRESOS 2014'!M28</f>
        <v>2648.3784605000001</v>
      </c>
    </row>
    <row r="29" spans="2:4">
      <c r="B29" s="16" t="s">
        <v>48</v>
      </c>
      <c r="C29" s="85">
        <v>0</v>
      </c>
      <c r="D29" s="85">
        <f>+'INGRESOS 2014'!M29</f>
        <v>0</v>
      </c>
    </row>
    <row r="30" spans="2:4">
      <c r="B30" s="12"/>
      <c r="C30" s="31"/>
      <c r="D30" s="31"/>
    </row>
    <row r="31" spans="2:4">
      <c r="B31" s="14" t="s">
        <v>49</v>
      </c>
      <c r="C31" s="87">
        <v>7.3</v>
      </c>
      <c r="D31" s="87">
        <f>+'INGRESOS 2014'!M31</f>
        <v>6.1959812900000006</v>
      </c>
    </row>
    <row r="32" spans="2:4">
      <c r="B32" s="14"/>
      <c r="C32" s="57"/>
      <c r="D32" s="85"/>
    </row>
    <row r="33" spans="2:4">
      <c r="B33" s="13" t="s">
        <v>53</v>
      </c>
      <c r="C33" s="87">
        <v>1016.6</v>
      </c>
      <c r="D33" s="31">
        <f>+'INGRESOS 2014'!M33</f>
        <v>1678.1914240390001</v>
      </c>
    </row>
    <row r="34" spans="2:4">
      <c r="B34" s="12"/>
      <c r="C34" s="57"/>
      <c r="D34" s="87"/>
    </row>
    <row r="35" spans="2:4">
      <c r="B35" s="13" t="s">
        <v>50</v>
      </c>
      <c r="C35" s="32">
        <f t="shared" ref="C35" si="16">+C37+C38</f>
        <v>4156.8</v>
      </c>
      <c r="D35" s="32">
        <f t="shared" ref="D35" si="17">+D37+D38</f>
        <v>4509.476211127143</v>
      </c>
    </row>
    <row r="36" spans="2:4">
      <c r="B36" s="12"/>
      <c r="C36" s="31"/>
      <c r="D36" s="31"/>
    </row>
    <row r="37" spans="2:4">
      <c r="B37" s="18" t="s">
        <v>51</v>
      </c>
      <c r="C37" s="58">
        <v>415</v>
      </c>
      <c r="D37" s="85">
        <f>+'INGRESOS 2014'!M37</f>
        <v>98</v>
      </c>
    </row>
    <row r="38" spans="2:4">
      <c r="B38" s="18" t="s">
        <v>52</v>
      </c>
      <c r="C38" s="59">
        <v>3741.8</v>
      </c>
      <c r="D38" s="31">
        <f>+'INGRESOS 2014'!M38</f>
        <v>4411.476211127143</v>
      </c>
    </row>
    <row r="39" spans="2:4">
      <c r="B39" s="12"/>
      <c r="C39" s="31"/>
      <c r="D39" s="31"/>
    </row>
    <row r="40" spans="2:4" hidden="1">
      <c r="B40" s="11" t="s">
        <v>4</v>
      </c>
      <c r="C40" s="32"/>
      <c r="D40" s="32"/>
    </row>
    <row r="41" spans="2:4" hidden="1">
      <c r="B41" s="12"/>
      <c r="C41" s="31"/>
      <c r="D41" s="31"/>
    </row>
    <row r="42" spans="2:4">
      <c r="B42" s="11" t="s">
        <v>5</v>
      </c>
      <c r="C42" s="32">
        <v>0</v>
      </c>
      <c r="D42" s="32">
        <f>+'INGRESOS 2014'!M40</f>
        <v>0</v>
      </c>
    </row>
    <row r="43" spans="2:4">
      <c r="B43" s="11"/>
      <c r="C43" s="32"/>
      <c r="D43" s="32"/>
    </row>
    <row r="44" spans="2:4">
      <c r="B44" s="48" t="s">
        <v>6</v>
      </c>
      <c r="C44" s="87">
        <v>1372</v>
      </c>
      <c r="D44" s="87">
        <f>+'INGRESOS 2014'!M42</f>
        <v>1488.5548039600003</v>
      </c>
    </row>
    <row r="45" spans="2:4" ht="13.8" thickBot="1">
      <c r="B45" s="49" t="s">
        <v>7</v>
      </c>
      <c r="C45" s="93">
        <v>1126.0999999999999</v>
      </c>
      <c r="D45" s="91">
        <f>+'INGRESOS 2014'!M43</f>
        <v>814.71591552999996</v>
      </c>
    </row>
    <row r="46" spans="2:4" ht="13.8" hidden="1" thickBot="1">
      <c r="B46" s="19"/>
      <c r="C46" s="20"/>
      <c r="D46" s="20"/>
    </row>
    <row r="47" spans="2:4">
      <c r="B47" s="22"/>
      <c r="C47" s="23"/>
      <c r="D47" s="23"/>
    </row>
    <row r="48" spans="2:4">
      <c r="B48" s="290" t="s">
        <v>8</v>
      </c>
      <c r="C48" s="290"/>
      <c r="D48" s="290"/>
    </row>
  </sheetData>
  <mergeCells count="4">
    <mergeCell ref="B2:D2"/>
    <mergeCell ref="B3:D3"/>
    <mergeCell ref="B4:D4"/>
    <mergeCell ref="B48:D4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9B6D-D2E7-442A-8C27-3E9ECA73C7B6}">
  <sheetPr codeName="Sheet33">
    <tabColor theme="4" tint="-0.249977111117893"/>
    <pageSetUpPr fitToPage="1"/>
  </sheetPr>
  <dimension ref="B2:AA78"/>
  <sheetViews>
    <sheetView zoomScaleNormal="100" workbookViewId="0">
      <selection activeCell="Q5" sqref="Q5:Q44"/>
    </sheetView>
  </sheetViews>
  <sheetFormatPr baseColWidth="10" defaultColWidth="11.44140625" defaultRowHeight="13.2"/>
  <cols>
    <col min="1" max="1" width="5.44140625" style="7" customWidth="1"/>
    <col min="2" max="2" width="45" style="4" customWidth="1"/>
    <col min="3" max="3" width="7.88671875" style="4" bestFit="1" customWidth="1"/>
    <col min="4" max="4" width="8.6640625" style="4" bestFit="1" customWidth="1"/>
    <col min="5" max="5" width="10.6640625" style="4" customWidth="1"/>
    <col min="6" max="6" width="9.6640625" style="4" customWidth="1"/>
    <col min="7" max="7" width="9.44140625" style="4" customWidth="1"/>
    <col min="8" max="8" width="8.6640625" style="4" customWidth="1"/>
    <col min="9" max="9" width="8.5546875" style="4" bestFit="1" customWidth="1"/>
    <col min="10" max="10" width="10.6640625" style="4" customWidth="1"/>
    <col min="11" max="11" width="11.6640625" style="4" customWidth="1"/>
    <col min="12" max="12" width="9.33203125" style="4" hidden="1" customWidth="1"/>
    <col min="13" max="13" width="10.88671875" style="4" hidden="1" customWidth="1"/>
    <col min="14" max="14" width="10.33203125" style="5" hidden="1" customWidth="1"/>
    <col min="15" max="15" width="12.88671875" style="6" customWidth="1"/>
    <col min="16" max="16" width="11.44140625" style="6" customWidth="1"/>
    <col min="17" max="18" width="15.5546875" style="6" customWidth="1"/>
    <col min="19" max="20" width="11.44140625" style="6" customWidth="1"/>
    <col min="21" max="40" width="11.44140625" style="7" customWidth="1"/>
    <col min="41" max="41" width="17.5546875" style="7" customWidth="1"/>
    <col min="42" max="42" width="34.33203125" style="7" customWidth="1"/>
    <col min="43" max="43" width="13.5546875" style="7" customWidth="1"/>
    <col min="44" max="16384" width="11.44140625" style="7"/>
  </cols>
  <sheetData>
    <row r="2" spans="2:27" ht="15.6">
      <c r="B2" s="269" t="s">
        <v>0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2:27" ht="15.6">
      <c r="B3" s="267">
        <v>2025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2:27" ht="18" customHeight="1" thickBot="1">
      <c r="B4" s="268" t="s">
        <v>1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244" t="s">
        <v>84</v>
      </c>
      <c r="P5" s="143" t="s">
        <v>85</v>
      </c>
      <c r="Q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  <c r="O6" s="251"/>
      <c r="P6" s="108"/>
      <c r="Q6" s="10"/>
    </row>
    <row r="7" spans="2:27">
      <c r="B7" s="144" t="s">
        <v>2</v>
      </c>
      <c r="C7" s="145">
        <v>12845.923477654926</v>
      </c>
      <c r="D7" s="145">
        <v>28918.138510797857</v>
      </c>
      <c r="E7" s="145">
        <v>41087.39488849078</v>
      </c>
      <c r="F7" s="145">
        <v>62896.988774543708</v>
      </c>
      <c r="G7" s="145">
        <v>75495.953604796639</v>
      </c>
      <c r="H7" s="145">
        <v>95325.016999509564</v>
      </c>
      <c r="I7" s="145">
        <v>108631.26922585249</v>
      </c>
      <c r="J7" s="145">
        <v>124457.9254654554</v>
      </c>
      <c r="K7" s="145">
        <v>145304.05346137166</v>
      </c>
      <c r="L7" s="145"/>
      <c r="M7" s="145"/>
      <c r="N7" s="145"/>
      <c r="O7" s="252">
        <v>159082.27440836123</v>
      </c>
      <c r="P7" s="145">
        <v>173393.00257604424</v>
      </c>
      <c r="Q7" s="145">
        <v>193969.91680801709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253"/>
      <c r="P8" s="147"/>
      <c r="Q8" s="147"/>
      <c r="R8" s="135"/>
      <c r="S8" s="135"/>
      <c r="T8" s="135"/>
      <c r="U8" s="135"/>
      <c r="V8" s="135"/>
      <c r="W8" s="135"/>
      <c r="X8" s="135"/>
      <c r="Y8" s="135"/>
    </row>
    <row r="9" spans="2:27">
      <c r="B9" s="144" t="s">
        <v>3</v>
      </c>
      <c r="C9" s="145">
        <v>12731.559827882</v>
      </c>
      <c r="D9" s="145">
        <v>24322.464103452003</v>
      </c>
      <c r="E9" s="145">
        <v>36158.431742282002</v>
      </c>
      <c r="F9" s="145">
        <v>57625.153323662002</v>
      </c>
      <c r="G9" s="145">
        <v>69946.270474812001</v>
      </c>
      <c r="H9" s="145">
        <v>89434.434291422003</v>
      </c>
      <c r="I9" s="145">
        <v>102343.16555177201</v>
      </c>
      <c r="J9" s="145">
        <v>116594.539289612</v>
      </c>
      <c r="K9" s="145">
        <v>137143.69276844201</v>
      </c>
      <c r="L9" s="145"/>
      <c r="M9" s="145"/>
      <c r="N9" s="145"/>
      <c r="O9" s="252">
        <v>150018.15510500199</v>
      </c>
      <c r="P9" s="145">
        <v>164006.23950875204</v>
      </c>
      <c r="Q9" s="145">
        <v>184146.64132564201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12120.542891592</v>
      </c>
      <c r="D10" s="145">
        <v>22701.965456032001</v>
      </c>
      <c r="E10" s="145">
        <v>33658.600010382004</v>
      </c>
      <c r="F10" s="145">
        <v>54600.206464481998</v>
      </c>
      <c r="G10" s="145">
        <v>66380.635967722003</v>
      </c>
      <c r="H10" s="145">
        <v>84695.013668332002</v>
      </c>
      <c r="I10" s="145">
        <v>96923.503813282005</v>
      </c>
      <c r="J10" s="145">
        <v>110364.256347702</v>
      </c>
      <c r="K10" s="145">
        <v>130086.34255508201</v>
      </c>
      <c r="L10" s="145"/>
      <c r="M10" s="145"/>
      <c r="N10" s="145"/>
      <c r="O10" s="252">
        <v>142363.798575692</v>
      </c>
      <c r="P10" s="145">
        <v>155751.78376941205</v>
      </c>
      <c r="Q10" s="145">
        <v>175169.061544292</v>
      </c>
    </row>
    <row r="11" spans="2:27">
      <c r="B11" s="149" t="s">
        <v>35</v>
      </c>
      <c r="C11" s="145">
        <v>2935.1706378200001</v>
      </c>
      <c r="D11" s="145">
        <v>4900.79248895</v>
      </c>
      <c r="E11" s="145">
        <v>6982.8308607700001</v>
      </c>
      <c r="F11" s="145">
        <v>18794.715188299997</v>
      </c>
      <c r="G11" s="145">
        <v>21358.38257953</v>
      </c>
      <c r="H11" s="145">
        <v>30126.011012660001</v>
      </c>
      <c r="I11" s="145">
        <v>32483.237812270003</v>
      </c>
      <c r="J11" s="145">
        <v>35619.290519409995</v>
      </c>
      <c r="K11" s="145">
        <v>44622.519529559999</v>
      </c>
      <c r="L11" s="145"/>
      <c r="M11" s="145"/>
      <c r="N11" s="145"/>
      <c r="O11" s="252">
        <v>46805.235098659999</v>
      </c>
      <c r="P11" s="145">
        <v>49738.311095940007</v>
      </c>
      <c r="Q11" s="145">
        <v>58972.970222789991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98">
        <v>2848.0003409800001</v>
      </c>
      <c r="D12" s="198">
        <v>4696.3692478499997</v>
      </c>
      <c r="E12" s="198">
        <v>6678.4293520199999</v>
      </c>
      <c r="F12" s="198">
        <v>16779.400041069999</v>
      </c>
      <c r="G12" s="198">
        <v>19147.236470669999</v>
      </c>
      <c r="H12" s="198">
        <v>26845.570437980001</v>
      </c>
      <c r="I12" s="198">
        <v>29107.321500919999</v>
      </c>
      <c r="J12" s="198">
        <v>32122.085318040001</v>
      </c>
      <c r="K12" s="199">
        <v>40056.411643129999</v>
      </c>
      <c r="L12" s="199"/>
      <c r="M12" s="199"/>
      <c r="N12" s="198"/>
      <c r="O12" s="254">
        <v>42141.272026099999</v>
      </c>
      <c r="P12" s="199">
        <v>44933.180842139998</v>
      </c>
      <c r="Q12" s="198">
        <v>53039.468818219997</v>
      </c>
    </row>
    <row r="13" spans="2:27">
      <c r="B13" s="150" t="s">
        <v>36</v>
      </c>
      <c r="C13" s="198">
        <v>5.0965658600000001</v>
      </c>
      <c r="D13" s="198">
        <v>48.227775099999995</v>
      </c>
      <c r="E13" s="198">
        <v>74.666455689999992</v>
      </c>
      <c r="F13" s="198">
        <v>1336.0573662000002</v>
      </c>
      <c r="G13" s="198">
        <v>1417.4111183800001</v>
      </c>
      <c r="H13" s="198">
        <v>2381.33950693</v>
      </c>
      <c r="I13" s="198">
        <v>2394.4181274600001</v>
      </c>
      <c r="J13" s="198">
        <v>2432.4251901400003</v>
      </c>
      <c r="K13" s="199">
        <v>3406.3808510200006</v>
      </c>
      <c r="L13" s="199"/>
      <c r="M13" s="199"/>
      <c r="N13" s="198"/>
      <c r="O13" s="254">
        <v>3414.0001598400004</v>
      </c>
      <c r="P13" s="199">
        <v>3467.8303530300004</v>
      </c>
      <c r="Q13" s="198">
        <v>4476.3189372500001</v>
      </c>
    </row>
    <row r="14" spans="2:27">
      <c r="B14" s="150" t="s">
        <v>37</v>
      </c>
      <c r="C14" s="198">
        <v>66.727343649999995</v>
      </c>
      <c r="D14" s="198">
        <v>138.07867693999998</v>
      </c>
      <c r="E14" s="198">
        <v>205.33723806999998</v>
      </c>
      <c r="F14" s="198">
        <v>266.62099193999995</v>
      </c>
      <c r="G14" s="198">
        <v>346.16957046999994</v>
      </c>
      <c r="H14" s="198">
        <v>438.65529409999994</v>
      </c>
      <c r="I14" s="198">
        <v>514.5347121399999</v>
      </c>
      <c r="J14" s="198">
        <v>587.81967983000004</v>
      </c>
      <c r="K14" s="199">
        <v>673.41184449999992</v>
      </c>
      <c r="L14" s="199"/>
      <c r="M14" s="199"/>
      <c r="N14" s="198"/>
      <c r="O14" s="254">
        <v>753.1039443599999</v>
      </c>
      <c r="P14" s="199">
        <v>836.73557351999989</v>
      </c>
      <c r="Q14" s="198">
        <v>947.67038211999989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98">
        <v>15.346387330000001</v>
      </c>
      <c r="D15" s="198">
        <v>18.116789060000002</v>
      </c>
      <c r="E15" s="198">
        <v>24.397814990000001</v>
      </c>
      <c r="F15" s="198">
        <v>412.63678908999998</v>
      </c>
      <c r="G15" s="198">
        <v>447.56542000999997</v>
      </c>
      <c r="H15" s="198">
        <v>460.44577364999998</v>
      </c>
      <c r="I15" s="198">
        <v>466.96347175</v>
      </c>
      <c r="J15" s="198">
        <v>476.96033139999997</v>
      </c>
      <c r="K15" s="199">
        <v>486.31519090999996</v>
      </c>
      <c r="L15" s="199"/>
      <c r="M15" s="199"/>
      <c r="N15" s="198"/>
      <c r="O15" s="254">
        <v>496.85896835999995</v>
      </c>
      <c r="P15" s="199">
        <v>500.56432724999996</v>
      </c>
      <c r="Q15" s="198">
        <v>509.51208519999994</v>
      </c>
    </row>
    <row r="16" spans="2:27">
      <c r="B16" s="150" t="s">
        <v>39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/>
      <c r="M16" s="198"/>
      <c r="N16" s="198"/>
      <c r="O16" s="255">
        <v>0</v>
      </c>
      <c r="P16" s="198">
        <v>0</v>
      </c>
      <c r="Q16" s="198">
        <v>0</v>
      </c>
    </row>
    <row r="17" spans="2:17" s="7" customFormat="1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253"/>
      <c r="P17" s="147"/>
      <c r="Q17" s="147"/>
    </row>
    <row r="18" spans="2:17" s="7" customFormat="1">
      <c r="B18" s="149" t="s">
        <v>40</v>
      </c>
      <c r="C18" s="145">
        <v>8127.1617817900005</v>
      </c>
      <c r="D18" s="145">
        <v>15604.740235890004</v>
      </c>
      <c r="E18" s="145">
        <v>23400.189225820006</v>
      </c>
      <c r="F18" s="145">
        <v>31385.058721720001</v>
      </c>
      <c r="G18" s="145">
        <v>39555.09120029</v>
      </c>
      <c r="H18" s="145">
        <v>47907.511855090001</v>
      </c>
      <c r="I18" s="145">
        <v>56542.552888320002</v>
      </c>
      <c r="J18" s="145">
        <v>65561.220656620004</v>
      </c>
      <c r="K18" s="145">
        <v>74752.042547060002</v>
      </c>
      <c r="L18" s="145"/>
      <c r="M18" s="145"/>
      <c r="N18" s="145"/>
      <c r="O18" s="252">
        <v>83772.274553609983</v>
      </c>
      <c r="P18" s="145">
        <v>92882.798172600014</v>
      </c>
      <c r="Q18" s="145">
        <v>101807.16404199999</v>
      </c>
    </row>
    <row r="19" spans="2:17" s="7" customFormat="1">
      <c r="B19" s="151" t="s">
        <v>41</v>
      </c>
      <c r="C19" s="145">
        <v>6659.7884536400006</v>
      </c>
      <c r="D19" s="145">
        <v>12853.977228720003</v>
      </c>
      <c r="E19" s="145">
        <v>19252.321170250005</v>
      </c>
      <c r="F19" s="145">
        <v>25863.448700520003</v>
      </c>
      <c r="G19" s="145">
        <v>32642.097637080002</v>
      </c>
      <c r="H19" s="145">
        <v>39528.010773640002</v>
      </c>
      <c r="I19" s="145">
        <v>46515.946835580005</v>
      </c>
      <c r="J19" s="145">
        <v>53409.585067450003</v>
      </c>
      <c r="K19" s="145">
        <v>60671.026640469994</v>
      </c>
      <c r="L19" s="145"/>
      <c r="M19" s="145"/>
      <c r="N19" s="145"/>
      <c r="O19" s="252">
        <v>67676.190817079987</v>
      </c>
      <c r="P19" s="145">
        <v>74735.616438830009</v>
      </c>
      <c r="Q19" s="145">
        <v>81643.391958149994</v>
      </c>
    </row>
    <row r="20" spans="2:17" s="7" customFormat="1">
      <c r="B20" s="152" t="s">
        <v>42</v>
      </c>
      <c r="C20" s="198">
        <v>6118.1867324900004</v>
      </c>
      <c r="D20" s="198">
        <v>11849.257485450002</v>
      </c>
      <c r="E20" s="198">
        <v>17730.167090600004</v>
      </c>
      <c r="F20" s="198">
        <v>23789.544326390002</v>
      </c>
      <c r="G20" s="198">
        <v>29960.387877500001</v>
      </c>
      <c r="H20" s="198">
        <v>36272.970752840003</v>
      </c>
      <c r="I20" s="198">
        <v>42671.677278260002</v>
      </c>
      <c r="J20" s="198">
        <v>48989.314291909999</v>
      </c>
      <c r="K20" s="199">
        <v>55672.978254659996</v>
      </c>
      <c r="L20" s="199"/>
      <c r="M20" s="199"/>
      <c r="N20" s="198"/>
      <c r="O20" s="254">
        <v>62091.957006109995</v>
      </c>
      <c r="P20" s="199">
        <v>68598.473757970001</v>
      </c>
      <c r="Q20" s="198">
        <v>2050.4536699500004</v>
      </c>
    </row>
    <row r="21" spans="2:17" s="7" customFormat="1">
      <c r="B21" s="152" t="s">
        <v>43</v>
      </c>
      <c r="C21" s="198">
        <v>541.60172115000023</v>
      </c>
      <c r="D21" s="198">
        <v>1004.7197432700013</v>
      </c>
      <c r="E21" s="198">
        <v>1522.1540796500012</v>
      </c>
      <c r="F21" s="198">
        <v>2073.9043741300011</v>
      </c>
      <c r="G21" s="198">
        <v>2681.7097595800005</v>
      </c>
      <c r="H21" s="198">
        <v>3255.0400207999992</v>
      </c>
      <c r="I21" s="198">
        <v>3844.2695573200035</v>
      </c>
      <c r="J21" s="198">
        <v>4420.2707755400043</v>
      </c>
      <c r="K21" s="199">
        <v>4998.0483858099979</v>
      </c>
      <c r="L21" s="199"/>
      <c r="M21" s="199"/>
      <c r="N21" s="198"/>
      <c r="O21" s="254">
        <v>5584.2338109699922</v>
      </c>
      <c r="P21" s="199">
        <v>6137.1426808600081</v>
      </c>
      <c r="Q21" s="198">
        <v>79592.938288199992</v>
      </c>
    </row>
    <row r="22" spans="2:17" s="7" customFormat="1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253"/>
      <c r="P22" s="147"/>
      <c r="Q22" s="147"/>
    </row>
    <row r="23" spans="2:17" s="7" customFormat="1">
      <c r="B23" s="151" t="s">
        <v>44</v>
      </c>
      <c r="C23" s="145">
        <v>1467.3733281499999</v>
      </c>
      <c r="D23" s="145">
        <v>2750.76300717</v>
      </c>
      <c r="E23" s="145">
        <v>4147.8680555700003</v>
      </c>
      <c r="F23" s="145">
        <v>5521.6100212000001</v>
      </c>
      <c r="G23" s="145">
        <v>6912.9935632100005</v>
      </c>
      <c r="H23" s="145">
        <v>8379.5010814500001</v>
      </c>
      <c r="I23" s="145">
        <v>10026.60605274</v>
      </c>
      <c r="J23" s="145">
        <v>12151.63558917</v>
      </c>
      <c r="K23" s="145">
        <v>14081.015906590001</v>
      </c>
      <c r="L23" s="145"/>
      <c r="M23" s="145"/>
      <c r="N23" s="145"/>
      <c r="O23" s="252">
        <v>16096.083736529999</v>
      </c>
      <c r="P23" s="145">
        <v>18147.181733769998</v>
      </c>
      <c r="Q23" s="145">
        <v>20163.772083849999</v>
      </c>
    </row>
    <row r="24" spans="2:17" s="7" customFormat="1">
      <c r="B24" s="152" t="s">
        <v>45</v>
      </c>
      <c r="C24" s="198">
        <v>1037.88289861</v>
      </c>
      <c r="D24" s="198">
        <v>2067.8986071300001</v>
      </c>
      <c r="E24" s="198">
        <v>3067.47310083</v>
      </c>
      <c r="F24" s="198">
        <v>4143.9900708200003</v>
      </c>
      <c r="G24" s="198">
        <v>5291.3839844200002</v>
      </c>
      <c r="H24" s="198">
        <v>6500.8521056099999</v>
      </c>
      <c r="I24" s="198">
        <v>7608.1209600799993</v>
      </c>
      <c r="J24" s="198">
        <v>8765.0765788299996</v>
      </c>
      <c r="K24" s="199">
        <v>9932.8431807399993</v>
      </c>
      <c r="L24" s="199"/>
      <c r="M24" s="199"/>
      <c r="N24" s="198"/>
      <c r="O24" s="254">
        <v>11108.311855979999</v>
      </c>
      <c r="P24" s="199">
        <v>12233.575214319999</v>
      </c>
      <c r="Q24" s="198">
        <v>13431.503280099998</v>
      </c>
    </row>
    <row r="25" spans="2:17" s="7" customFormat="1">
      <c r="B25" s="152" t="s">
        <v>43</v>
      </c>
      <c r="C25" s="198">
        <v>429.49042953999987</v>
      </c>
      <c r="D25" s="198">
        <v>682.86440003999996</v>
      </c>
      <c r="E25" s="198">
        <v>1080.39495474</v>
      </c>
      <c r="F25" s="198">
        <v>1377.6199503799999</v>
      </c>
      <c r="G25" s="198">
        <v>1621.6095787899999</v>
      </c>
      <c r="H25" s="198">
        <v>1878.6489758399998</v>
      </c>
      <c r="I25" s="198">
        <v>2418.4850926600002</v>
      </c>
      <c r="J25" s="198">
        <v>3386.5590103400004</v>
      </c>
      <c r="K25" s="199">
        <v>4148.1727258500005</v>
      </c>
      <c r="L25" s="199"/>
      <c r="M25" s="199"/>
      <c r="N25" s="198"/>
      <c r="O25" s="254">
        <v>4987.7718805500008</v>
      </c>
      <c r="P25" s="199">
        <v>5913.6065194500006</v>
      </c>
      <c r="Q25" s="198">
        <v>6732.2688037500011</v>
      </c>
    </row>
    <row r="26" spans="2:17" s="7" customFormat="1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253"/>
      <c r="P26" s="147"/>
      <c r="Q26" s="147"/>
    </row>
    <row r="27" spans="2:17" s="7" customFormat="1">
      <c r="B27" s="149" t="s">
        <v>46</v>
      </c>
      <c r="C27" s="145">
        <v>606.486584462</v>
      </c>
      <c r="D27" s="145">
        <v>1265.6404119620001</v>
      </c>
      <c r="E27" s="145">
        <v>1888.439483222</v>
      </c>
      <c r="F27" s="145">
        <v>2553.3586246519999</v>
      </c>
      <c r="G27" s="145">
        <v>3193.0922916720001</v>
      </c>
      <c r="H27" s="145">
        <v>3929.8048610720002</v>
      </c>
      <c r="I27" s="145">
        <v>4703.6973549920003</v>
      </c>
      <c r="J27" s="145">
        <v>5534.4041347420007</v>
      </c>
      <c r="K27" s="145">
        <v>6404.679700732001</v>
      </c>
      <c r="L27" s="145"/>
      <c r="M27" s="145"/>
      <c r="N27" s="145"/>
      <c r="O27" s="252">
        <v>7282.0490275720013</v>
      </c>
      <c r="P27" s="145">
        <v>8140.1707783220008</v>
      </c>
      <c r="Q27" s="145">
        <v>8916.2857783220006</v>
      </c>
    </row>
    <row r="28" spans="2:17" s="7" customFormat="1">
      <c r="B28" s="151" t="s">
        <v>47</v>
      </c>
      <c r="C28" s="198">
        <v>606.486584462</v>
      </c>
      <c r="D28" s="198">
        <v>1265.6404119620001</v>
      </c>
      <c r="E28" s="198">
        <v>1888.439483222</v>
      </c>
      <c r="F28" s="198">
        <v>2553.3586246519999</v>
      </c>
      <c r="G28" s="198">
        <v>3193.0922916720001</v>
      </c>
      <c r="H28" s="198">
        <v>3929.8048610720002</v>
      </c>
      <c r="I28" s="198">
        <v>4703.6973549920003</v>
      </c>
      <c r="J28" s="198">
        <v>5534.4041347420007</v>
      </c>
      <c r="K28" s="199">
        <v>6404.679700732001</v>
      </c>
      <c r="L28" s="199"/>
      <c r="M28" s="199"/>
      <c r="N28" s="198"/>
      <c r="O28" s="254">
        <v>7282.0490275720013</v>
      </c>
      <c r="P28" s="199">
        <v>8140.1707783220008</v>
      </c>
      <c r="Q28" s="198">
        <v>8916.2857783220006</v>
      </c>
    </row>
    <row r="29" spans="2:17" s="7" customFormat="1">
      <c r="B29" s="151" t="s">
        <v>48</v>
      </c>
      <c r="C29" s="198">
        <v>0</v>
      </c>
      <c r="D29" s="198">
        <v>0</v>
      </c>
      <c r="E29" s="198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/>
      <c r="M29" s="198"/>
      <c r="N29" s="198"/>
      <c r="O29" s="255">
        <v>0</v>
      </c>
      <c r="P29" s="198">
        <v>0</v>
      </c>
      <c r="Q29" s="198">
        <v>0</v>
      </c>
    </row>
    <row r="30" spans="2:17" s="7" customFormat="1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253"/>
      <c r="P30" s="147"/>
      <c r="Q30" s="147"/>
    </row>
    <row r="31" spans="2:17" s="7" customFormat="1">
      <c r="B31" s="149" t="s">
        <v>49</v>
      </c>
      <c r="C31" s="195">
        <v>0.52367503000000004</v>
      </c>
      <c r="D31" s="195">
        <v>2.12010962</v>
      </c>
      <c r="E31" s="195">
        <v>4.2192657899999997</v>
      </c>
      <c r="F31" s="195">
        <v>5.5247755299999994</v>
      </c>
      <c r="G31" s="195">
        <v>5.7841357699999998</v>
      </c>
      <c r="H31" s="195">
        <v>7.9047034199999997</v>
      </c>
      <c r="I31" s="195">
        <v>9.4029861799999992</v>
      </c>
      <c r="J31" s="195">
        <v>10.7880302</v>
      </c>
      <c r="K31" s="194">
        <v>12.43787592</v>
      </c>
      <c r="L31" s="194"/>
      <c r="M31" s="194"/>
      <c r="N31" s="195"/>
      <c r="O31" s="256">
        <v>12.9753091</v>
      </c>
      <c r="P31" s="194">
        <v>14.671613820000001</v>
      </c>
      <c r="Q31" s="195">
        <v>15.277613820000001</v>
      </c>
    </row>
    <row r="32" spans="2:17" s="7" customFormat="1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252"/>
      <c r="P32" s="145"/>
      <c r="Q32" s="145"/>
    </row>
    <row r="33" spans="2:26">
      <c r="B33" s="148" t="s">
        <v>53</v>
      </c>
      <c r="C33" s="195">
        <v>451.20021249000007</v>
      </c>
      <c r="D33" s="195">
        <v>928.67220960999998</v>
      </c>
      <c r="E33" s="195">
        <v>1382.92117478</v>
      </c>
      <c r="F33" s="195">
        <v>1861.54915428</v>
      </c>
      <c r="G33" s="195">
        <v>2268.2857604599999</v>
      </c>
      <c r="H33" s="195">
        <v>2723.7812360899998</v>
      </c>
      <c r="I33" s="195">
        <v>3184.61277152</v>
      </c>
      <c r="J33" s="195">
        <v>3638.5530067300001</v>
      </c>
      <c r="K33" s="194">
        <v>4294.6629018100002</v>
      </c>
      <c r="L33" s="194"/>
      <c r="M33" s="194"/>
      <c r="N33" s="195"/>
      <c r="O33" s="256">
        <v>4491.2645867500005</v>
      </c>
      <c r="P33" s="194">
        <v>4975.8321087300001</v>
      </c>
      <c r="Q33" s="195">
        <v>5457.3638873600003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252"/>
      <c r="P34" s="145"/>
      <c r="Q34" s="145"/>
    </row>
    <row r="35" spans="2:26">
      <c r="B35" s="148" t="s">
        <v>50</v>
      </c>
      <c r="C35" s="145">
        <v>611.01693628999999</v>
      </c>
      <c r="D35" s="145">
        <v>1620.49864742</v>
      </c>
      <c r="E35" s="145">
        <v>2499.8317318999998</v>
      </c>
      <c r="F35" s="145">
        <v>3024.9468591799996</v>
      </c>
      <c r="G35" s="145">
        <v>3565.6345070899997</v>
      </c>
      <c r="H35" s="145">
        <v>4739.4206230899999</v>
      </c>
      <c r="I35" s="145">
        <v>5419.6617384900001</v>
      </c>
      <c r="J35" s="145">
        <v>6230.2829419099999</v>
      </c>
      <c r="K35" s="145">
        <v>7057.3502133599995</v>
      </c>
      <c r="L35" s="145"/>
      <c r="M35" s="145"/>
      <c r="N35" s="145"/>
      <c r="O35" s="252">
        <v>7654.35652931</v>
      </c>
      <c r="P35" s="145">
        <v>8254.4557393399991</v>
      </c>
      <c r="Q35" s="145">
        <v>8977.5797813499994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253"/>
      <c r="P36" s="147"/>
      <c r="Q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10</v>
      </c>
      <c r="E37" s="145">
        <v>132.5</v>
      </c>
      <c r="F37" s="145">
        <v>142.5</v>
      </c>
      <c r="G37" s="145">
        <v>152.5</v>
      </c>
      <c r="H37" s="145">
        <v>275</v>
      </c>
      <c r="I37" s="145">
        <v>285</v>
      </c>
      <c r="J37" s="145">
        <v>295</v>
      </c>
      <c r="K37" s="145">
        <v>417.5</v>
      </c>
      <c r="L37" s="145"/>
      <c r="M37" s="145"/>
      <c r="N37" s="145"/>
      <c r="O37" s="252">
        <v>417.5</v>
      </c>
      <c r="P37" s="145">
        <v>437.5</v>
      </c>
      <c r="Q37" s="145">
        <v>550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611.01693628999999</v>
      </c>
      <c r="D38" s="145">
        <v>1610.49864742</v>
      </c>
      <c r="E38" s="145">
        <v>2367.3317318999998</v>
      </c>
      <c r="F38" s="145">
        <v>2882.4468591799996</v>
      </c>
      <c r="G38" s="145">
        <v>3413.1345070899997</v>
      </c>
      <c r="H38" s="145">
        <v>4464.4206230899999</v>
      </c>
      <c r="I38" s="145">
        <v>5134.6617384900001</v>
      </c>
      <c r="J38" s="145">
        <v>5935.2829419099999</v>
      </c>
      <c r="K38" s="145">
        <v>6639.8502133599995</v>
      </c>
      <c r="L38" s="145"/>
      <c r="M38" s="145"/>
      <c r="N38" s="145"/>
      <c r="O38" s="252">
        <v>7236.85652931</v>
      </c>
      <c r="P38" s="145">
        <v>7816.9557393399991</v>
      </c>
      <c r="Q38" s="145">
        <v>8427.5797813499994</v>
      </c>
    </row>
    <row r="39" spans="2:26">
      <c r="B39" s="150" t="s">
        <v>114</v>
      </c>
      <c r="C39" s="147"/>
      <c r="D39" s="147"/>
      <c r="E39" s="147"/>
      <c r="F39" s="147">
        <v>0</v>
      </c>
      <c r="G39" s="147">
        <v>0</v>
      </c>
      <c r="H39" s="147">
        <v>0</v>
      </c>
      <c r="I39" s="240">
        <v>0</v>
      </c>
      <c r="J39" s="240">
        <v>0</v>
      </c>
      <c r="K39" s="147">
        <v>0</v>
      </c>
      <c r="L39" s="147"/>
      <c r="M39" s="147"/>
      <c r="N39" s="147"/>
      <c r="O39" s="253">
        <v>0</v>
      </c>
      <c r="P39" s="147">
        <v>0</v>
      </c>
      <c r="Q39" s="147">
        <v>0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252"/>
      <c r="P40" s="145"/>
      <c r="Q40" s="145"/>
    </row>
    <row r="41" spans="2:26">
      <c r="B41" s="154" t="s">
        <v>115</v>
      </c>
      <c r="C41" s="195">
        <v>114.36364977292632</v>
      </c>
      <c r="D41" s="195">
        <v>223.20699579585263</v>
      </c>
      <c r="E41" s="195">
        <v>336.73233731877895</v>
      </c>
      <c r="F41" s="195">
        <v>491.53481469170526</v>
      </c>
      <c r="G41" s="195">
        <v>617.00743336463165</v>
      </c>
      <c r="H41" s="195">
        <v>738.15106503755794</v>
      </c>
      <c r="I41" s="195">
        <v>863.07887971048422</v>
      </c>
      <c r="J41" s="195">
        <v>988.26686238341063</v>
      </c>
      <c r="K41" s="194">
        <v>1111.8920620996623</v>
      </c>
      <c r="L41" s="194"/>
      <c r="M41" s="194"/>
      <c r="N41" s="145"/>
      <c r="O41" s="256">
        <v>1235.2221177292633</v>
      </c>
      <c r="P41" s="194">
        <v>1361.1063304021895</v>
      </c>
      <c r="Q41" s="145">
        <v>1502.8430011751161</v>
      </c>
    </row>
    <row r="42" spans="2:26">
      <c r="B42" s="154" t="s">
        <v>5</v>
      </c>
      <c r="C42" s="195">
        <v>0</v>
      </c>
      <c r="D42" s="195">
        <v>4372.4674115500002</v>
      </c>
      <c r="E42" s="195">
        <v>4372.4674115500002</v>
      </c>
      <c r="F42" s="195">
        <v>4372.4674115500002</v>
      </c>
      <c r="G42" s="195">
        <v>4372.4674115500002</v>
      </c>
      <c r="H42" s="195">
        <v>4372.4674115500002</v>
      </c>
      <c r="I42" s="195">
        <v>4522.4674115500002</v>
      </c>
      <c r="J42" s="195">
        <v>4972.4674115500002</v>
      </c>
      <c r="K42" s="194">
        <v>4972.4674115500002</v>
      </c>
      <c r="L42" s="194"/>
      <c r="M42" s="194"/>
      <c r="N42" s="145"/>
      <c r="O42" s="256">
        <v>5507.4674115500002</v>
      </c>
      <c r="P42" s="194">
        <v>5507.4674115500002</v>
      </c>
      <c r="Q42" s="145">
        <v>5514.7050730500005</v>
      </c>
    </row>
    <row r="43" spans="2:26">
      <c r="B43" s="154" t="s">
        <v>6</v>
      </c>
      <c r="C43" s="195">
        <v>0</v>
      </c>
      <c r="D43" s="195">
        <v>0</v>
      </c>
      <c r="E43" s="195">
        <v>73.204645400000004</v>
      </c>
      <c r="F43" s="195">
        <v>261.27240460000002</v>
      </c>
      <c r="G43" s="195">
        <v>301.83307632999998</v>
      </c>
      <c r="H43" s="195">
        <v>396.21996919000003</v>
      </c>
      <c r="I43" s="195">
        <v>492.2255159</v>
      </c>
      <c r="J43" s="195">
        <v>1451.86063642</v>
      </c>
      <c r="K43" s="194">
        <v>1597.0418127400001</v>
      </c>
      <c r="L43" s="194"/>
      <c r="M43" s="194"/>
      <c r="N43" s="145"/>
      <c r="O43" s="256">
        <v>1764.4559203599999</v>
      </c>
      <c r="P43" s="194">
        <v>1947.69989695</v>
      </c>
      <c r="Q43" s="145">
        <v>2139.1257970999995</v>
      </c>
      <c r="R43" s="101"/>
      <c r="S43" s="101"/>
    </row>
    <row r="44" spans="2:26" ht="13.8" thickBot="1">
      <c r="B44" s="155" t="s">
        <v>7</v>
      </c>
      <c r="C44" s="196">
        <v>0</v>
      </c>
      <c r="D44" s="195">
        <v>0</v>
      </c>
      <c r="E44" s="195">
        <v>146.55875194000001</v>
      </c>
      <c r="F44" s="195">
        <v>146.56082004000001</v>
      </c>
      <c r="G44" s="236">
        <v>258.37520874000001</v>
      </c>
      <c r="H44" s="236">
        <v>383.74426231000001</v>
      </c>
      <c r="I44" s="236">
        <v>410.33186691999998</v>
      </c>
      <c r="J44" s="236">
        <v>450.79126549</v>
      </c>
      <c r="K44" s="194">
        <v>478.95940654000003</v>
      </c>
      <c r="L44" s="226"/>
      <c r="M44" s="194"/>
      <c r="N44" s="156"/>
      <c r="O44" s="258">
        <v>556.97385372000008</v>
      </c>
      <c r="P44" s="226">
        <v>570.48942838999994</v>
      </c>
      <c r="Q44" s="156">
        <v>666.60161105000009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0" t="s">
        <v>103</v>
      </c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 t="s">
        <v>126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EC69-D4C8-451C-9459-7231703DEF66}">
  <sheetPr codeName="Sheet30">
    <tabColor theme="4" tint="-0.249977111117893"/>
    <pageSetUpPr fitToPage="1"/>
  </sheetPr>
  <dimension ref="A1:HK56"/>
  <sheetViews>
    <sheetView showGridLines="0" zoomScaleNormal="100" workbookViewId="0">
      <selection activeCell="AF27" sqref="AF27"/>
    </sheetView>
  </sheetViews>
  <sheetFormatPr baseColWidth="10" defaultColWidth="11.44140625" defaultRowHeight="13.2"/>
  <cols>
    <col min="1" max="1" width="6" style="5" customWidth="1"/>
    <col min="2" max="2" width="44.5546875" style="5" customWidth="1"/>
    <col min="3" max="4" width="10" style="5" bestFit="1" customWidth="1"/>
    <col min="5" max="5" width="7.88671875" style="5" bestFit="1" customWidth="1"/>
    <col min="6" max="6" width="8.44140625" style="5" bestFit="1" customWidth="1"/>
    <col min="7" max="7" width="7.88671875" style="5" bestFit="1" customWidth="1"/>
    <col min="8" max="8" width="11" style="5" bestFit="1" customWidth="1"/>
    <col min="9" max="9" width="8.88671875" style="5" bestFit="1" customWidth="1"/>
    <col min="10" max="10" width="10.33203125" style="5" customWidth="1"/>
    <col min="11" max="11" width="11.44140625" style="5" bestFit="1" customWidth="1"/>
    <col min="12" max="12" width="8.88671875" style="5" bestFit="1" customWidth="1"/>
    <col min="13" max="13" width="10.6640625" style="5" bestFit="1" customWidth="1"/>
    <col min="14" max="14" width="9.88671875" style="25" bestFit="1" customWidth="1"/>
    <col min="15" max="25" width="13.88671875" style="5" hidden="1" customWidth="1"/>
    <col min="26" max="26" width="0" style="5" hidden="1" customWidth="1"/>
    <col min="27" max="16384" width="11.44140625" style="5"/>
  </cols>
  <sheetData>
    <row r="1" spans="1:219" ht="15">
      <c r="B1" s="1"/>
    </row>
    <row r="2" spans="1:219" ht="17.25" customHeight="1">
      <c r="B2" s="271" t="s">
        <v>120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3"/>
      <c r="P2" s="273"/>
      <c r="Q2" s="273"/>
      <c r="R2" s="273"/>
    </row>
    <row r="3" spans="1:219" ht="15" customHeight="1">
      <c r="B3" s="267">
        <v>2024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73"/>
      <c r="P3" s="273"/>
      <c r="Q3" s="273"/>
      <c r="R3" s="273"/>
    </row>
    <row r="4" spans="1:219" ht="18" customHeight="1" thickBot="1">
      <c r="B4" s="272" t="s">
        <v>1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</row>
    <row r="7" spans="1:219">
      <c r="B7" s="164" t="s">
        <v>2</v>
      </c>
      <c r="C7" s="209">
        <v>12538.402903070612</v>
      </c>
      <c r="D7" s="164">
        <v>23211.560234330605</v>
      </c>
      <c r="E7" s="164">
        <v>37958.816480910609</v>
      </c>
      <c r="F7" s="164">
        <v>59655.801487411227</v>
      </c>
      <c r="G7" s="164">
        <v>71131.625063971835</v>
      </c>
      <c r="H7" s="210">
        <v>88337.011305711232</v>
      </c>
      <c r="I7" s="164">
        <v>101734.69698911185</v>
      </c>
      <c r="J7" s="164">
        <v>114919.58594217243</v>
      </c>
      <c r="K7" s="164">
        <v>134856.55156145309</v>
      </c>
      <c r="L7" s="219">
        <v>146426.01714515372</v>
      </c>
      <c r="M7" s="164">
        <v>158641.1800881043</v>
      </c>
      <c r="N7" s="209">
        <v>179921.84029614</v>
      </c>
    </row>
    <row r="8" spans="1:219">
      <c r="B8" s="165" t="s">
        <v>56</v>
      </c>
      <c r="C8" s="206">
        <v>12327.300431690001</v>
      </c>
      <c r="D8" s="166">
        <v>22786.145424109996</v>
      </c>
      <c r="E8" s="166">
        <v>34191.735945410001</v>
      </c>
      <c r="F8" s="166">
        <v>55645.707164720006</v>
      </c>
      <c r="G8" s="166">
        <v>66862.689089320003</v>
      </c>
      <c r="H8" s="211">
        <v>83647.314056930016</v>
      </c>
      <c r="I8" s="166">
        <v>96727.662799170008</v>
      </c>
      <c r="J8" s="166">
        <v>109563.91550579999</v>
      </c>
      <c r="K8" s="166">
        <v>129053.75792422002</v>
      </c>
      <c r="L8" s="220">
        <v>140355.11560317004</v>
      </c>
      <c r="M8" s="166">
        <v>152315.46612276</v>
      </c>
      <c r="N8" s="206">
        <v>172872.97960178001</v>
      </c>
    </row>
    <row r="9" spans="1:219">
      <c r="B9" s="167" t="s">
        <v>104</v>
      </c>
      <c r="C9" s="206">
        <v>11024.51844616</v>
      </c>
      <c r="D9" s="166">
        <v>20693.547232719997</v>
      </c>
      <c r="E9" s="166">
        <v>30720.879107380002</v>
      </c>
      <c r="F9" s="166">
        <v>51580.137853220003</v>
      </c>
      <c r="G9" s="166">
        <v>62310.176184590004</v>
      </c>
      <c r="H9" s="211">
        <v>77899.859518770012</v>
      </c>
      <c r="I9" s="166">
        <v>89732.455772800007</v>
      </c>
      <c r="J9" s="166">
        <v>101851.24591442</v>
      </c>
      <c r="K9" s="166">
        <v>120420.57543664002</v>
      </c>
      <c r="L9" s="220">
        <v>130778.69527008003</v>
      </c>
      <c r="M9" s="166">
        <v>142172.78274905001</v>
      </c>
      <c r="N9" s="206">
        <v>161262.65414272001</v>
      </c>
    </row>
    <row r="10" spans="1:219">
      <c r="B10" s="168" t="s">
        <v>105</v>
      </c>
      <c r="C10" s="206">
        <v>374.74704676000005</v>
      </c>
      <c r="D10" s="166">
        <v>779.28983418000007</v>
      </c>
      <c r="E10" s="166">
        <v>1178.7424027900001</v>
      </c>
      <c r="F10" s="166">
        <v>1579.7062441100002</v>
      </c>
      <c r="G10" s="166">
        <v>1958.5975771900003</v>
      </c>
      <c r="H10" s="211">
        <v>2376.1333800300004</v>
      </c>
      <c r="I10" s="166">
        <v>2762.4791969600005</v>
      </c>
      <c r="J10" s="166">
        <v>3174.7467279300008</v>
      </c>
      <c r="K10" s="166">
        <v>3573.7974630900007</v>
      </c>
      <c r="L10" s="220">
        <v>3945.7249043400006</v>
      </c>
      <c r="M10" s="166">
        <v>4358.5765497200009</v>
      </c>
      <c r="N10" s="206">
        <v>4763.8923179300009</v>
      </c>
    </row>
    <row r="11" spans="1:219">
      <c r="B11" s="167" t="s">
        <v>106</v>
      </c>
      <c r="C11" s="206">
        <v>1302.7819855299999</v>
      </c>
      <c r="D11" s="166">
        <v>2092.59819139</v>
      </c>
      <c r="E11" s="166">
        <v>3470.8568380299998</v>
      </c>
      <c r="F11" s="166">
        <v>4065.5693114999999</v>
      </c>
      <c r="G11" s="166">
        <v>4552.5129047299997</v>
      </c>
      <c r="H11" s="211">
        <v>5747.4545381600001</v>
      </c>
      <c r="I11" s="166">
        <v>6995.2070263700007</v>
      </c>
      <c r="J11" s="166">
        <v>7712.6695913799995</v>
      </c>
      <c r="K11" s="166">
        <v>8633.1824875799994</v>
      </c>
      <c r="L11" s="220">
        <v>9576.42033309</v>
      </c>
      <c r="M11" s="166">
        <v>10142.683373709999</v>
      </c>
      <c r="N11" s="206">
        <v>11610.325459060001</v>
      </c>
    </row>
    <row r="12" spans="1:219">
      <c r="B12" s="168" t="s">
        <v>107</v>
      </c>
      <c r="C12" s="206">
        <v>538.95187499999997</v>
      </c>
      <c r="D12" s="166">
        <v>538.95187499999997</v>
      </c>
      <c r="E12" s="166">
        <v>538.95187499999997</v>
      </c>
      <c r="F12" s="166">
        <v>538.95187499999997</v>
      </c>
      <c r="G12" s="166">
        <v>538.95187499999997</v>
      </c>
      <c r="H12" s="211">
        <v>956.02931249999995</v>
      </c>
      <c r="I12" s="166">
        <v>1497.4027495</v>
      </c>
      <c r="J12" s="166">
        <v>1497.4027495</v>
      </c>
      <c r="K12" s="166">
        <v>1497.4027495</v>
      </c>
      <c r="L12" s="220">
        <v>1497.4027495</v>
      </c>
      <c r="M12" s="166">
        <v>1497.4027495</v>
      </c>
      <c r="N12" s="206">
        <v>1924.9899370000001</v>
      </c>
    </row>
    <row r="13" spans="1:219">
      <c r="B13" s="165" t="s">
        <v>108</v>
      </c>
      <c r="C13" s="206">
        <v>107.97059074061112</v>
      </c>
      <c r="D13" s="166">
        <v>225.68023820061111</v>
      </c>
      <c r="E13" s="166">
        <v>337.28138470061111</v>
      </c>
      <c r="F13" s="166">
        <v>444.04536389122211</v>
      </c>
      <c r="G13" s="166">
        <v>552.48940378183329</v>
      </c>
      <c r="H13" s="211">
        <v>682.49218021122215</v>
      </c>
      <c r="I13" s="166">
        <v>779.02990740183316</v>
      </c>
      <c r="J13" s="166">
        <v>886.0099642424442</v>
      </c>
      <c r="K13" s="166">
        <v>990.44882878305532</v>
      </c>
      <c r="L13" s="220">
        <v>1097.1335480236664</v>
      </c>
      <c r="M13" s="166">
        <v>1202.6873507642777</v>
      </c>
      <c r="N13" s="206">
        <v>1456.6628610299999</v>
      </c>
    </row>
    <row r="14" spans="1:219">
      <c r="B14" s="165" t="s">
        <v>59</v>
      </c>
      <c r="C14" s="206">
        <v>0</v>
      </c>
      <c r="D14" s="166">
        <v>0</v>
      </c>
      <c r="E14" s="166">
        <v>3032.8804854199998</v>
      </c>
      <c r="F14" s="166">
        <v>3032.8804854199998</v>
      </c>
      <c r="G14" s="166">
        <v>3032.8804854199998</v>
      </c>
      <c r="H14" s="211">
        <v>3032.8804854199998</v>
      </c>
      <c r="I14" s="166">
        <v>3032.8804854199998</v>
      </c>
      <c r="J14" s="166">
        <v>3032.8804854199998</v>
      </c>
      <c r="K14" s="166">
        <v>3032.8804854199998</v>
      </c>
      <c r="L14" s="220">
        <v>3032.8804854199998</v>
      </c>
      <c r="M14" s="166">
        <v>3032.8804854199998</v>
      </c>
      <c r="N14" s="206">
        <v>3033.2750434199997</v>
      </c>
    </row>
    <row r="15" spans="1:219">
      <c r="B15" s="165" t="s">
        <v>58</v>
      </c>
      <c r="C15" s="206">
        <v>103.13188063999999</v>
      </c>
      <c r="D15" s="166">
        <v>199.73457202</v>
      </c>
      <c r="E15" s="166">
        <v>396.91866537999999</v>
      </c>
      <c r="F15" s="166">
        <v>533.16847338000002</v>
      </c>
      <c r="G15" s="166">
        <v>683.56608544999995</v>
      </c>
      <c r="H15" s="211">
        <v>974.32458315000008</v>
      </c>
      <c r="I15" s="166">
        <v>1195.1237971200001</v>
      </c>
      <c r="J15" s="166">
        <v>1436.77998671</v>
      </c>
      <c r="K15" s="166">
        <v>1779.4643230300001</v>
      </c>
      <c r="L15" s="220">
        <v>1940.8875085400002</v>
      </c>
      <c r="M15" s="166">
        <v>2090.1461291599999</v>
      </c>
      <c r="N15" s="206">
        <v>2558.9227899099997</v>
      </c>
    </row>
    <row r="16" spans="1:219">
      <c r="B16" s="166"/>
      <c r="C16" s="206"/>
      <c r="D16" s="166"/>
      <c r="E16" s="166"/>
      <c r="F16" s="166"/>
      <c r="G16" s="166"/>
      <c r="H16" s="211"/>
      <c r="I16" s="166"/>
      <c r="J16" s="166"/>
      <c r="K16" s="166"/>
      <c r="L16" s="220"/>
      <c r="M16" s="166"/>
      <c r="N16" s="206"/>
    </row>
    <row r="17" spans="2:16">
      <c r="B17" s="169" t="s">
        <v>32</v>
      </c>
      <c r="C17" s="202">
        <v>7266.4274313970254</v>
      </c>
      <c r="D17" s="169">
        <v>18142.929503733638</v>
      </c>
      <c r="E17" s="169">
        <v>31922.868287215064</v>
      </c>
      <c r="F17" s="169">
        <v>42009.034373703333</v>
      </c>
      <c r="G17" s="169">
        <v>57391.159981347235</v>
      </c>
      <c r="H17" s="212">
        <v>76154.186711085043</v>
      </c>
      <c r="I17" s="169">
        <v>86941.069389561919</v>
      </c>
      <c r="J17" s="169">
        <v>98561.952571867703</v>
      </c>
      <c r="K17" s="169">
        <v>109922.14665994402</v>
      </c>
      <c r="L17" s="221">
        <v>117665.5540072814</v>
      </c>
      <c r="M17" s="169">
        <v>135694.43042415573</v>
      </c>
      <c r="N17" s="202">
        <v>162871.35925456262</v>
      </c>
    </row>
    <row r="18" spans="2:16">
      <c r="B18" s="165" t="s">
        <v>60</v>
      </c>
      <c r="C18" s="202">
        <v>5495.811416273571</v>
      </c>
      <c r="D18" s="169">
        <v>11548.399081617674</v>
      </c>
      <c r="E18" s="169">
        <v>20355.368982371652</v>
      </c>
      <c r="F18" s="169">
        <v>26022.716785940276</v>
      </c>
      <c r="G18" s="169">
        <v>32981.07366552169</v>
      </c>
      <c r="H18" s="212">
        <v>44649.328809285056</v>
      </c>
      <c r="I18" s="169">
        <v>51107.192350516299</v>
      </c>
      <c r="J18" s="169">
        <v>57488.436698144906</v>
      </c>
      <c r="K18" s="169">
        <v>64865.603792198621</v>
      </c>
      <c r="L18" s="221">
        <v>68476.957371806842</v>
      </c>
      <c r="M18" s="169">
        <v>77299.730902507261</v>
      </c>
      <c r="N18" s="202">
        <v>93182.696549084372</v>
      </c>
    </row>
    <row r="19" spans="2:16">
      <c r="B19" s="167" t="s">
        <v>125</v>
      </c>
      <c r="C19" s="206">
        <v>5124.6369262545213</v>
      </c>
      <c r="D19" s="166">
        <v>9981.5700849044024</v>
      </c>
      <c r="E19" s="166">
        <v>15515.110406203166</v>
      </c>
      <c r="F19" s="166">
        <v>18137.576412698734</v>
      </c>
      <c r="G19" s="166">
        <v>22668.528607277221</v>
      </c>
      <c r="H19" s="213">
        <v>30999.055157078641</v>
      </c>
      <c r="I19" s="166">
        <v>35041.442022543873</v>
      </c>
      <c r="J19" s="166">
        <v>39482.824868007505</v>
      </c>
      <c r="K19" s="166">
        <v>44120.769912760494</v>
      </c>
      <c r="L19" s="220">
        <v>45913.346049331107</v>
      </c>
      <c r="M19" s="166">
        <v>51306.517408212545</v>
      </c>
      <c r="N19" s="206">
        <v>61529.579897179836</v>
      </c>
    </row>
    <row r="20" spans="2:16">
      <c r="B20" s="167" t="s">
        <v>65</v>
      </c>
      <c r="C20" s="206">
        <v>0.39779250232000002</v>
      </c>
      <c r="D20" s="206">
        <v>1.23277413321</v>
      </c>
      <c r="E20" s="166">
        <v>1821.8506946800007</v>
      </c>
      <c r="F20" s="166">
        <v>2488.4456559</v>
      </c>
      <c r="G20" s="166">
        <v>3065.8432997499999</v>
      </c>
      <c r="H20" s="213">
        <v>4144.5587348400004</v>
      </c>
      <c r="I20" s="166">
        <v>4937.8766711399994</v>
      </c>
      <c r="J20" s="166">
        <v>5562.4851786599993</v>
      </c>
      <c r="K20" s="166">
        <v>6378.6673050399977</v>
      </c>
      <c r="L20" s="220">
        <v>7038.6147612800005</v>
      </c>
      <c r="M20" s="166">
        <v>7801.0565845499996</v>
      </c>
      <c r="N20" s="206">
        <v>8887.8540128799978</v>
      </c>
    </row>
    <row r="21" spans="2:16">
      <c r="B21" s="167" t="s">
        <v>124</v>
      </c>
      <c r="C21" s="206">
        <v>370.77669751673011</v>
      </c>
      <c r="D21" s="166">
        <v>1565.5962225800613</v>
      </c>
      <c r="E21" s="166">
        <v>3018.4078814884851</v>
      </c>
      <c r="F21" s="166">
        <v>5396.6947173415429</v>
      </c>
      <c r="G21" s="166">
        <v>7246.7017584944679</v>
      </c>
      <c r="H21" s="211">
        <v>9505.7149173664147</v>
      </c>
      <c r="I21" s="166">
        <v>11127.873656832426</v>
      </c>
      <c r="J21" s="166">
        <v>12443.126651477405</v>
      </c>
      <c r="K21" s="166">
        <v>14366.166574398128</v>
      </c>
      <c r="L21" s="220">
        <v>15524.996561195736</v>
      </c>
      <c r="M21" s="166">
        <v>18192.15690974471</v>
      </c>
      <c r="N21" s="206">
        <v>22765.262639024539</v>
      </c>
    </row>
    <row r="22" spans="2:16">
      <c r="B22" s="165" t="s">
        <v>61</v>
      </c>
      <c r="C22" s="202">
        <v>52.187537774999996</v>
      </c>
      <c r="D22" s="169">
        <v>141.66902021500002</v>
      </c>
      <c r="E22" s="169">
        <v>199.400911716</v>
      </c>
      <c r="F22" s="169">
        <v>315.10018427099999</v>
      </c>
      <c r="G22" s="169">
        <v>371.72326023599999</v>
      </c>
      <c r="H22" s="212">
        <v>437.21540278600003</v>
      </c>
      <c r="I22" s="169">
        <v>489.55995892900006</v>
      </c>
      <c r="J22" s="169">
        <v>596.77472960499995</v>
      </c>
      <c r="K22" s="169">
        <v>679.50998826699993</v>
      </c>
      <c r="L22" s="221">
        <v>808.23478393400001</v>
      </c>
      <c r="M22" s="169">
        <v>851.42682514400008</v>
      </c>
      <c r="N22" s="202">
        <v>968.1934543399999</v>
      </c>
    </row>
    <row r="23" spans="2:16">
      <c r="B23" s="167" t="s">
        <v>67</v>
      </c>
      <c r="C23" s="206">
        <v>47.518783724999999</v>
      </c>
      <c r="D23" s="166">
        <v>91.705388505000016</v>
      </c>
      <c r="E23" s="166">
        <v>132.935830966</v>
      </c>
      <c r="F23" s="166">
        <v>179.728633331</v>
      </c>
      <c r="G23" s="166">
        <v>224.58931607599999</v>
      </c>
      <c r="H23" s="211">
        <v>267.50059639599999</v>
      </c>
      <c r="I23" s="166">
        <v>314.70110536900006</v>
      </c>
      <c r="J23" s="166">
        <v>360.02884424499996</v>
      </c>
      <c r="K23" s="166">
        <v>402.70454300699998</v>
      </c>
      <c r="L23" s="220">
        <v>450.03257260399999</v>
      </c>
      <c r="M23" s="166">
        <v>493.93729444400003</v>
      </c>
      <c r="N23" s="206">
        <v>536.26827305999996</v>
      </c>
    </row>
    <row r="24" spans="2:16">
      <c r="B24" s="167" t="s">
        <v>68</v>
      </c>
      <c r="C24" s="206">
        <v>4.6687540499999995</v>
      </c>
      <c r="D24" s="166">
        <v>49.963631710000001</v>
      </c>
      <c r="E24" s="166">
        <v>66.465080749999998</v>
      </c>
      <c r="F24" s="166">
        <v>135.37155093999999</v>
      </c>
      <c r="G24" s="166">
        <v>147.13394416</v>
      </c>
      <c r="H24" s="211">
        <v>169.71480639000001</v>
      </c>
      <c r="I24" s="166">
        <v>174.85885356</v>
      </c>
      <c r="J24" s="166">
        <v>236.74588536000005</v>
      </c>
      <c r="K24" s="166">
        <v>276.80544526</v>
      </c>
      <c r="L24" s="220">
        <v>358.20221133000001</v>
      </c>
      <c r="M24" s="166">
        <v>357.48953069999999</v>
      </c>
      <c r="N24" s="206">
        <v>431.92518127999995</v>
      </c>
    </row>
    <row r="25" spans="2:16">
      <c r="B25" s="165" t="s">
        <v>62</v>
      </c>
      <c r="C25" s="202">
        <v>1018.7958264834541</v>
      </c>
      <c r="D25" s="169">
        <v>2978.2494887309645</v>
      </c>
      <c r="E25" s="169">
        <v>4853.3712343424113</v>
      </c>
      <c r="F25" s="169">
        <v>5359.5651128020563</v>
      </c>
      <c r="G25" s="169">
        <v>10656.684230094543</v>
      </c>
      <c r="H25" s="212">
        <v>12887.017652403993</v>
      </c>
      <c r="I25" s="169">
        <v>14037.062759100818</v>
      </c>
      <c r="J25" s="169">
        <v>16609.626103383198</v>
      </c>
      <c r="K25" s="169">
        <v>17668.030022998388</v>
      </c>
      <c r="L25" s="221">
        <v>18155.258730444071</v>
      </c>
      <c r="M25" s="169">
        <v>23227.580606764481</v>
      </c>
      <c r="N25" s="202">
        <v>25801.046239631331</v>
      </c>
      <c r="O25" s="115"/>
      <c r="P25" s="115"/>
    </row>
    <row r="26" spans="2:16">
      <c r="B26" s="167" t="s">
        <v>67</v>
      </c>
      <c r="C26" s="206">
        <v>274.87800124345415</v>
      </c>
      <c r="D26" s="166">
        <v>2029.3520094909647</v>
      </c>
      <c r="E26" s="166">
        <v>3516.1241363724102</v>
      </c>
      <c r="F26" s="166">
        <v>3612.8833462020557</v>
      </c>
      <c r="G26" s="166">
        <v>7902.0574799345422</v>
      </c>
      <c r="H26" s="213">
        <v>8612.009712583993</v>
      </c>
      <c r="I26" s="166">
        <v>9030.0792653308163</v>
      </c>
      <c r="J26" s="166">
        <v>11408.466716113198</v>
      </c>
      <c r="K26" s="166">
        <v>12199.485196568387</v>
      </c>
      <c r="L26" s="220">
        <v>12291.83390097407</v>
      </c>
      <c r="M26" s="166">
        <v>16394.680638574479</v>
      </c>
      <c r="N26" s="206">
        <v>17432.536239631328</v>
      </c>
      <c r="O26" s="115"/>
      <c r="P26" s="115"/>
    </row>
    <row r="27" spans="2:16">
      <c r="B27" s="167" t="s">
        <v>68</v>
      </c>
      <c r="C27" s="206">
        <v>743.91782523999996</v>
      </c>
      <c r="D27" s="166">
        <v>948.89747923999983</v>
      </c>
      <c r="E27" s="166">
        <v>1337.2470979700008</v>
      </c>
      <c r="F27" s="166">
        <v>1746.6817666000009</v>
      </c>
      <c r="G27" s="166">
        <v>2754.62675016</v>
      </c>
      <c r="H27" s="213">
        <v>4275.0079398199996</v>
      </c>
      <c r="I27" s="166">
        <v>5006.9834937700016</v>
      </c>
      <c r="J27" s="166">
        <v>5201.1593872700005</v>
      </c>
      <c r="K27" s="166">
        <v>5468.5448264300012</v>
      </c>
      <c r="L27" s="220">
        <v>5863.4248294700001</v>
      </c>
      <c r="M27" s="166">
        <v>6832.8999681900004</v>
      </c>
      <c r="N27" s="206">
        <v>8368.51</v>
      </c>
      <c r="O27" s="171"/>
      <c r="P27" s="172"/>
    </row>
    <row r="28" spans="2:16">
      <c r="B28" s="165" t="s">
        <v>93</v>
      </c>
      <c r="C28" s="208">
        <v>699.63265086499985</v>
      </c>
      <c r="D28" s="207">
        <v>3474.6119131700002</v>
      </c>
      <c r="E28" s="207">
        <v>6514.727158785</v>
      </c>
      <c r="F28" s="207">
        <v>10311.652290690001</v>
      </c>
      <c r="G28" s="207">
        <v>13381.678825495001</v>
      </c>
      <c r="H28" s="214">
        <v>18180.624846610004</v>
      </c>
      <c r="I28" s="207">
        <v>21307.2543210158</v>
      </c>
      <c r="J28" s="207">
        <v>23867.115040734599</v>
      </c>
      <c r="K28" s="207">
        <v>26709.002856480001</v>
      </c>
      <c r="L28" s="207">
        <v>30225.103121096494</v>
      </c>
      <c r="M28" s="207">
        <v>34315.69208973999</v>
      </c>
      <c r="N28" s="208">
        <v>42919.4230115069</v>
      </c>
    </row>
    <row r="29" spans="2:16">
      <c r="B29" s="166"/>
      <c r="C29" s="206"/>
      <c r="D29" s="166"/>
      <c r="E29" s="166"/>
      <c r="F29" s="166"/>
      <c r="G29" s="166"/>
      <c r="H29" s="211"/>
      <c r="I29" s="166"/>
      <c r="J29" s="166"/>
      <c r="K29" s="174"/>
      <c r="L29" s="220"/>
      <c r="M29" s="166"/>
      <c r="N29" s="206"/>
    </row>
    <row r="30" spans="2:16">
      <c r="B30" s="169" t="s">
        <v>9</v>
      </c>
      <c r="C30" s="202">
        <v>5060.8730002929751</v>
      </c>
      <c r="D30" s="169">
        <v>4643.2159203763586</v>
      </c>
      <c r="E30" s="169">
        <v>2268.8676581949367</v>
      </c>
      <c r="F30" s="169">
        <v>13636.672791016674</v>
      </c>
      <c r="G30" s="169">
        <v>9471.5291079727685</v>
      </c>
      <c r="H30" s="212">
        <v>7493.1273458449723</v>
      </c>
      <c r="I30" s="169">
        <v>9786.5934096080891</v>
      </c>
      <c r="J30" s="169">
        <v>11001.962933932286</v>
      </c>
      <c r="K30" s="169">
        <v>19131.611264275998</v>
      </c>
      <c r="L30" s="221">
        <v>22689.561595888634</v>
      </c>
      <c r="M30" s="169">
        <v>16621.035698604275</v>
      </c>
      <c r="N30" s="202">
        <v>10001.620347217395</v>
      </c>
    </row>
    <row r="31" spans="2:16">
      <c r="B31" s="166"/>
      <c r="C31" s="206"/>
      <c r="D31" s="166"/>
      <c r="E31" s="166"/>
      <c r="F31" s="166"/>
      <c r="G31" s="166"/>
      <c r="H31" s="211"/>
      <c r="I31" s="166"/>
      <c r="J31" s="166"/>
      <c r="K31" s="166"/>
      <c r="L31" s="220"/>
      <c r="M31" s="166"/>
      <c r="N31" s="206"/>
    </row>
    <row r="32" spans="2:16">
      <c r="B32" s="169" t="s">
        <v>94</v>
      </c>
      <c r="C32" s="202">
        <v>889.20519924500013</v>
      </c>
      <c r="D32" s="169">
        <v>1704.0807048933329</v>
      </c>
      <c r="E32" s="169">
        <v>3883.3172989549994</v>
      </c>
      <c r="F32" s="169">
        <v>5060.3673925166677</v>
      </c>
      <c r="G32" s="169">
        <v>8698.1453677249992</v>
      </c>
      <c r="H32" s="212">
        <v>11353.093575869996</v>
      </c>
      <c r="I32" s="169">
        <v>12465.008459064198</v>
      </c>
      <c r="J32" s="169">
        <v>14039.639485615398</v>
      </c>
      <c r="K32" s="169">
        <v>16357.933456309998</v>
      </c>
      <c r="L32" s="221">
        <v>19619.836389783508</v>
      </c>
      <c r="M32" s="169">
        <v>23232.77126818668</v>
      </c>
      <c r="N32" s="202">
        <v>33448.851415859768</v>
      </c>
    </row>
    <row r="33" spans="2:25">
      <c r="B33" s="175" t="s">
        <v>69</v>
      </c>
      <c r="C33" s="206">
        <v>142.04607948</v>
      </c>
      <c r="D33" s="166">
        <v>612.06731327999989</v>
      </c>
      <c r="E33" s="166">
        <v>1838.1331261</v>
      </c>
      <c r="F33" s="166">
        <v>2351.2626797900002</v>
      </c>
      <c r="G33" s="166">
        <v>3505.3472171700005</v>
      </c>
      <c r="H33" s="211">
        <v>4429.8133635899994</v>
      </c>
      <c r="I33" s="166">
        <v>4924.8850856700001</v>
      </c>
      <c r="J33" s="166">
        <v>5830.0601364300019</v>
      </c>
      <c r="K33" s="166">
        <v>6851.4626578799998</v>
      </c>
      <c r="L33" s="220">
        <v>8457.1100819000021</v>
      </c>
      <c r="M33" s="166">
        <v>10041.436620266668</v>
      </c>
      <c r="N33" s="206">
        <v>14812.829208386665</v>
      </c>
    </row>
    <row r="34" spans="2:25">
      <c r="B34" s="175" t="s">
        <v>95</v>
      </c>
      <c r="C34" s="206">
        <v>747.15911976500013</v>
      </c>
      <c r="D34" s="166">
        <v>1092.0133916133332</v>
      </c>
      <c r="E34" s="166">
        <v>2045.1841728549991</v>
      </c>
      <c r="F34" s="166">
        <v>2709.104712726667</v>
      </c>
      <c r="G34" s="166">
        <v>5192.7981505549997</v>
      </c>
      <c r="H34" s="211">
        <v>6923.2802122799967</v>
      </c>
      <c r="I34" s="166">
        <v>7540.1233733941981</v>
      </c>
      <c r="J34" s="166">
        <v>8209.5793491853965</v>
      </c>
      <c r="K34" s="166">
        <v>9506.4707984299985</v>
      </c>
      <c r="L34" s="220">
        <v>11162.726307883504</v>
      </c>
      <c r="M34" s="166">
        <v>13191.334647920012</v>
      </c>
      <c r="N34" s="206">
        <v>18636.022207473103</v>
      </c>
    </row>
    <row r="35" spans="2:25">
      <c r="B35" s="169"/>
      <c r="C35" s="206"/>
      <c r="D35" s="166"/>
      <c r="E35" s="166"/>
      <c r="F35" s="166"/>
      <c r="G35" s="166"/>
      <c r="H35" s="211"/>
      <c r="I35" s="166"/>
      <c r="J35" s="166"/>
      <c r="K35" s="166"/>
      <c r="L35" s="220"/>
      <c r="M35" s="166"/>
      <c r="N35" s="206"/>
    </row>
    <row r="36" spans="2:25">
      <c r="B36" s="169" t="s">
        <v>10</v>
      </c>
      <c r="C36" s="202">
        <v>8155.6326306420251</v>
      </c>
      <c r="D36" s="169">
        <v>19847.010208626969</v>
      </c>
      <c r="E36" s="169">
        <v>35806.185586170061</v>
      </c>
      <c r="F36" s="169">
        <v>47069.401766219999</v>
      </c>
      <c r="G36" s="169">
        <v>66089.305349072238</v>
      </c>
      <c r="H36" s="212">
        <v>87507.280286955036</v>
      </c>
      <c r="I36" s="169">
        <v>99406.077848626112</v>
      </c>
      <c r="J36" s="169">
        <v>112601.5920574831</v>
      </c>
      <c r="K36" s="169">
        <v>126280.08011625402</v>
      </c>
      <c r="L36" s="221">
        <v>137285.39039706491</v>
      </c>
      <c r="M36" s="169">
        <v>158927.20169234241</v>
      </c>
      <c r="N36" s="202">
        <v>196320.21067042238</v>
      </c>
    </row>
    <row r="37" spans="2:25">
      <c r="B37" s="169"/>
      <c r="C37" s="206"/>
      <c r="D37" s="166"/>
      <c r="E37" s="166"/>
      <c r="F37" s="166"/>
      <c r="G37" s="166"/>
      <c r="H37" s="211"/>
      <c r="I37" s="166"/>
      <c r="J37" s="166"/>
      <c r="K37" s="166"/>
      <c r="L37" s="220"/>
      <c r="M37" s="166"/>
      <c r="N37" s="211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</row>
    <row r="38" spans="2:25" ht="18.75" customHeight="1">
      <c r="B38" s="178" t="s">
        <v>11</v>
      </c>
      <c r="C38" s="204">
        <v>4382.7702724285864</v>
      </c>
      <c r="D38" s="179">
        <v>3364.5500257036365</v>
      </c>
      <c r="E38" s="178">
        <v>2152.6308947405487</v>
      </c>
      <c r="F38" s="178">
        <v>12586.399721191228</v>
      </c>
      <c r="G38" s="178">
        <v>5042.3197148995969</v>
      </c>
      <c r="H38" s="215">
        <v>829.73101875619614</v>
      </c>
      <c r="I38" s="178">
        <v>2328.6191404857382</v>
      </c>
      <c r="J38" s="178">
        <v>2317.9938846893347</v>
      </c>
      <c r="K38" s="178">
        <v>8576.4714451990731</v>
      </c>
      <c r="L38" s="222">
        <v>9140.6267480888055</v>
      </c>
      <c r="M38" s="178">
        <v>-286.0216042381071</v>
      </c>
      <c r="N38" s="204">
        <v>-16398.370374282385</v>
      </c>
      <c r="O38" s="3"/>
    </row>
    <row r="39" spans="2:25" ht="14.4" thickBot="1">
      <c r="B39" s="169" t="s">
        <v>109</v>
      </c>
      <c r="C39" s="202">
        <v>-4382.7702724285864</v>
      </c>
      <c r="D39" s="169">
        <v>-3364.5500257036365</v>
      </c>
      <c r="E39" s="169">
        <v>-2152.6308947405487</v>
      </c>
      <c r="F39" s="169">
        <v>-12586.399721191228</v>
      </c>
      <c r="G39" s="169">
        <v>-5042.3197148995969</v>
      </c>
      <c r="H39" s="212">
        <v>-829.73101875619614</v>
      </c>
      <c r="I39" s="169">
        <v>-2328.6191404857382</v>
      </c>
      <c r="J39" s="169">
        <v>-2317.9938846893347</v>
      </c>
      <c r="K39" s="169">
        <v>-8576.4714451990731</v>
      </c>
      <c r="L39" s="221">
        <v>-9140.6267480888055</v>
      </c>
      <c r="M39" s="169">
        <v>286.0216042381071</v>
      </c>
      <c r="N39" s="202">
        <v>16398.370374282385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3.8" hidden="1" thickBot="1">
      <c r="B40" s="166" t="s">
        <v>16</v>
      </c>
      <c r="C40" s="203">
        <v>0</v>
      </c>
      <c r="D40" s="180">
        <v>0</v>
      </c>
      <c r="E40" s="180">
        <v>0</v>
      </c>
      <c r="F40" s="180">
        <v>0</v>
      </c>
      <c r="G40" s="180">
        <v>0</v>
      </c>
      <c r="H40" s="216">
        <v>0</v>
      </c>
      <c r="I40" s="180">
        <v>0</v>
      </c>
      <c r="J40" s="180">
        <v>0</v>
      </c>
      <c r="K40" s="180">
        <v>0</v>
      </c>
      <c r="L40" s="223">
        <v>0</v>
      </c>
      <c r="M40" s="180">
        <v>0</v>
      </c>
      <c r="N40" s="216">
        <v>0</v>
      </c>
    </row>
    <row r="41" spans="2:25" ht="13.8" hidden="1" thickBot="1">
      <c r="B41" s="166" t="s">
        <v>75</v>
      </c>
      <c r="C41" s="201"/>
      <c r="D41" s="181"/>
      <c r="E41" s="181"/>
      <c r="F41" s="181"/>
      <c r="G41" s="181"/>
      <c r="H41" s="217"/>
      <c r="I41" s="181"/>
      <c r="J41" s="181"/>
      <c r="K41" s="181"/>
      <c r="L41" s="224"/>
      <c r="M41" s="181"/>
      <c r="N41" s="217"/>
    </row>
    <row r="42" spans="2:25" ht="13.8" hidden="1" thickBot="1">
      <c r="B42" s="166" t="s">
        <v>96</v>
      </c>
      <c r="C42" s="201"/>
      <c r="D42" s="181"/>
      <c r="E42" s="181"/>
      <c r="F42" s="181"/>
      <c r="G42" s="181"/>
      <c r="H42" s="217"/>
      <c r="I42" s="181"/>
      <c r="J42" s="181"/>
      <c r="K42" s="181"/>
      <c r="L42" s="224"/>
      <c r="M42" s="181"/>
      <c r="N42" s="217"/>
    </row>
    <row r="43" spans="2:25" ht="13.8" hidden="1" thickBot="1">
      <c r="B43" s="166" t="s">
        <v>97</v>
      </c>
      <c r="C43" s="201"/>
      <c r="D43" s="181"/>
      <c r="E43" s="181"/>
      <c r="F43" s="181"/>
      <c r="G43" s="181"/>
      <c r="H43" s="217"/>
      <c r="I43" s="181"/>
      <c r="J43" s="181"/>
      <c r="K43" s="181"/>
      <c r="L43" s="224"/>
      <c r="M43" s="181"/>
      <c r="N43" s="217"/>
    </row>
    <row r="44" spans="2:25" ht="13.8" hidden="1" thickBot="1">
      <c r="B44" s="166" t="s">
        <v>98</v>
      </c>
      <c r="C44" s="201"/>
      <c r="D44" s="181"/>
      <c r="E44" s="181"/>
      <c r="F44" s="181"/>
      <c r="G44" s="181"/>
      <c r="H44" s="217"/>
      <c r="I44" s="181"/>
      <c r="J44" s="181"/>
      <c r="K44" s="181"/>
      <c r="L44" s="224"/>
      <c r="M44" s="181"/>
      <c r="N44" s="217"/>
    </row>
    <row r="45" spans="2:25" ht="13.8" hidden="1" thickBot="1">
      <c r="B45" s="166" t="s">
        <v>13</v>
      </c>
      <c r="C45" s="202">
        <v>0</v>
      </c>
      <c r="D45" s="169">
        <v>0</v>
      </c>
      <c r="E45" s="169">
        <v>0</v>
      </c>
      <c r="F45" s="169">
        <v>0</v>
      </c>
      <c r="G45" s="169">
        <v>0</v>
      </c>
      <c r="H45" s="212">
        <v>0</v>
      </c>
      <c r="I45" s="169">
        <v>0</v>
      </c>
      <c r="J45" s="169">
        <v>0</v>
      </c>
      <c r="K45" s="169">
        <v>0</v>
      </c>
      <c r="L45" s="221">
        <v>0</v>
      </c>
      <c r="M45" s="169">
        <v>0</v>
      </c>
      <c r="N45" s="212">
        <v>0</v>
      </c>
    </row>
    <row r="46" spans="2:25" ht="13.8" hidden="1" thickBot="1">
      <c r="B46" s="166" t="s">
        <v>14</v>
      </c>
      <c r="C46" s="201"/>
      <c r="D46" s="181"/>
      <c r="E46" s="181"/>
      <c r="F46" s="181"/>
      <c r="G46" s="181"/>
      <c r="H46" s="217"/>
      <c r="I46" s="181"/>
      <c r="J46" s="181"/>
      <c r="K46" s="181"/>
      <c r="L46" s="224"/>
      <c r="M46" s="181"/>
      <c r="N46" s="217"/>
    </row>
    <row r="47" spans="2:25" ht="13.8" hidden="1" thickBot="1">
      <c r="B47" s="166" t="s">
        <v>96</v>
      </c>
      <c r="C47" s="201"/>
      <c r="D47" s="181"/>
      <c r="E47" s="181"/>
      <c r="F47" s="181"/>
      <c r="G47" s="181"/>
      <c r="H47" s="217"/>
      <c r="I47" s="181"/>
      <c r="J47" s="181"/>
      <c r="K47" s="181"/>
      <c r="L47" s="224"/>
      <c r="M47" s="181"/>
      <c r="N47" s="217"/>
    </row>
    <row r="48" spans="2:25" ht="13.8" hidden="1" thickBot="1">
      <c r="B48" s="166" t="s">
        <v>99</v>
      </c>
      <c r="C48" s="201"/>
      <c r="D48" s="181"/>
      <c r="E48" s="181"/>
      <c r="F48" s="181"/>
      <c r="G48" s="181"/>
      <c r="H48" s="217"/>
      <c r="I48" s="181"/>
      <c r="J48" s="181"/>
      <c r="K48" s="181"/>
      <c r="L48" s="224"/>
      <c r="M48" s="181"/>
      <c r="N48" s="217"/>
    </row>
    <row r="49" spans="1:14" ht="13.8" hidden="1" thickBot="1">
      <c r="B49" s="166" t="s">
        <v>101</v>
      </c>
      <c r="C49" s="201"/>
      <c r="D49" s="181"/>
      <c r="E49" s="181"/>
      <c r="F49" s="181"/>
      <c r="G49" s="181"/>
      <c r="H49" s="217"/>
      <c r="I49" s="181"/>
      <c r="J49" s="181"/>
      <c r="K49" s="181"/>
      <c r="L49" s="224"/>
      <c r="M49" s="181"/>
      <c r="N49" s="217"/>
    </row>
    <row r="50" spans="1:14" ht="13.8" hidden="1" thickBot="1">
      <c r="B50" s="166" t="s">
        <v>102</v>
      </c>
      <c r="C50" s="201"/>
      <c r="D50" s="181"/>
      <c r="E50" s="181"/>
      <c r="F50" s="181"/>
      <c r="G50" s="181"/>
      <c r="H50" s="217"/>
      <c r="I50" s="181"/>
      <c r="J50" s="181"/>
      <c r="K50" s="181"/>
      <c r="L50" s="224"/>
      <c r="M50" s="181"/>
      <c r="N50" s="217"/>
    </row>
    <row r="51" spans="1:14">
      <c r="B51" s="182" t="s">
        <v>25</v>
      </c>
      <c r="C51" s="200">
        <v>937997.3</v>
      </c>
      <c r="D51" s="200">
        <v>844553</v>
      </c>
      <c r="E51" s="183">
        <v>925243.9</v>
      </c>
      <c r="F51" s="183">
        <v>925243.9</v>
      </c>
      <c r="G51" s="183">
        <v>925243.9</v>
      </c>
      <c r="H51" s="218">
        <v>925243.9</v>
      </c>
      <c r="I51" s="183">
        <v>925243.9</v>
      </c>
      <c r="J51" s="183">
        <v>925243.9</v>
      </c>
      <c r="K51" s="183">
        <v>925243.9</v>
      </c>
      <c r="L51" s="225">
        <v>925243.9</v>
      </c>
      <c r="M51" s="183">
        <v>921446.2</v>
      </c>
      <c r="N51" s="227">
        <v>918503.8</v>
      </c>
    </row>
    <row r="52" spans="1:14" ht="13.8" thickBot="1">
      <c r="B52" s="184" t="s">
        <v>26</v>
      </c>
      <c r="C52" s="185">
        <v>0.4672476426561768</v>
      </c>
      <c r="D52" s="185">
        <v>0.39838234257691779</v>
      </c>
      <c r="E52" s="185">
        <v>0.23265550788722286</v>
      </c>
      <c r="F52" s="185">
        <v>1.3603331749813456</v>
      </c>
      <c r="G52" s="185">
        <v>0.54497194900713175</v>
      </c>
      <c r="H52" s="185">
        <v>8.967700503145129E-2</v>
      </c>
      <c r="I52" s="185">
        <v>0.25167624887726775</v>
      </c>
      <c r="J52" s="185">
        <v>0.25052787537311344</v>
      </c>
      <c r="K52" s="185">
        <v>0.92694169020720618</v>
      </c>
      <c r="L52" s="185">
        <v>0.9879153754041291</v>
      </c>
      <c r="M52" s="185">
        <v>-3.1040510475609656E-2</v>
      </c>
      <c r="N52" s="185">
        <v>-1.7853350605933676</v>
      </c>
    </row>
    <row r="53" spans="1:14" ht="13.5" customHeight="1">
      <c r="B53" s="2" t="s">
        <v>123</v>
      </c>
    </row>
    <row r="54" spans="1:14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99"/>
      <c r="N56" s="5"/>
    </row>
  </sheetData>
  <mergeCells count="4">
    <mergeCell ref="B2:N2"/>
    <mergeCell ref="O2:R3"/>
    <mergeCell ref="B3:N3"/>
    <mergeCell ref="B4:N4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57EF-53BF-4982-A70F-55F326320713}">
  <sheetPr codeName="Sheet31">
    <tabColor theme="4" tint="-0.249977111117893"/>
    <pageSetUpPr fitToPage="1"/>
  </sheetPr>
  <dimension ref="B2:AA78"/>
  <sheetViews>
    <sheetView zoomScaleNormal="100" workbookViewId="0">
      <selection activeCell="N7" sqref="N7"/>
    </sheetView>
  </sheetViews>
  <sheetFormatPr baseColWidth="10" defaultColWidth="11.44140625" defaultRowHeight="13.2"/>
  <cols>
    <col min="1" max="1" width="5.44140625" style="7" customWidth="1"/>
    <col min="2" max="2" width="45" style="4" customWidth="1"/>
    <col min="3" max="3" width="7.88671875" style="4" bestFit="1" customWidth="1"/>
    <col min="4" max="4" width="9.33203125" style="4" bestFit="1" customWidth="1"/>
    <col min="5" max="8" width="8.6640625" style="4" bestFit="1" customWidth="1"/>
    <col min="9" max="9" width="8.88671875" style="4" bestFit="1" customWidth="1"/>
    <col min="10" max="10" width="13" style="4" customWidth="1"/>
    <col min="11" max="11" width="11.44140625" style="4" bestFit="1" customWidth="1"/>
    <col min="12" max="12" width="8.88671875" style="4" bestFit="1" customWidth="1"/>
    <col min="13" max="13" width="10.6640625" style="4" bestFit="1" customWidth="1"/>
    <col min="14" max="14" width="9.88671875" style="5" bestFit="1" customWidth="1"/>
    <col min="15" max="15" width="12.88671875" style="6" hidden="1" customWidth="1"/>
    <col min="16" max="16" width="11.44140625" style="6" hidden="1" customWidth="1"/>
    <col min="17" max="18" width="15.5546875" style="6" hidden="1" customWidth="1"/>
    <col min="19" max="20" width="11.44140625" style="6" hidden="1" customWidth="1"/>
    <col min="21" max="37" width="0" style="7" hidden="1" customWidth="1"/>
    <col min="38" max="16384" width="11.44140625" style="7"/>
  </cols>
  <sheetData>
    <row r="2" spans="2:27" ht="15.6">
      <c r="B2" s="269" t="s">
        <v>0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2:27" ht="15.6">
      <c r="B3" s="267">
        <v>2024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2:27" ht="18" customHeight="1" thickBot="1">
      <c r="B4" s="268" t="s">
        <v>1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7">
      <c r="B7" s="144" t="s">
        <v>2</v>
      </c>
      <c r="C7" s="145">
        <v>12538.402903070612</v>
      </c>
      <c r="D7" s="145">
        <v>23211.560234330605</v>
      </c>
      <c r="E7" s="145">
        <v>37958.816480910609</v>
      </c>
      <c r="F7" s="145">
        <v>59655.801487411227</v>
      </c>
      <c r="G7" s="145">
        <v>71131.625063971835</v>
      </c>
      <c r="H7" s="145">
        <v>88337.011305711232</v>
      </c>
      <c r="I7" s="145">
        <v>101734.69698911185</v>
      </c>
      <c r="J7" s="145">
        <v>114919.58594217243</v>
      </c>
      <c r="K7" s="145">
        <v>134856.55156145309</v>
      </c>
      <c r="L7" s="145">
        <v>146426.01714515369</v>
      </c>
      <c r="M7" s="145">
        <v>158641.18008810427</v>
      </c>
      <c r="N7" s="145">
        <v>179921.84029614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r="9" spans="2:27">
      <c r="B9" s="144" t="s">
        <v>3</v>
      </c>
      <c r="C9" s="145">
        <v>12327.300431690001</v>
      </c>
      <c r="D9" s="145">
        <v>22786.145424109996</v>
      </c>
      <c r="E9" s="145">
        <v>34191.735945410001</v>
      </c>
      <c r="F9" s="145">
        <v>55645.707164720006</v>
      </c>
      <c r="G9" s="145">
        <v>66862.689089320003</v>
      </c>
      <c r="H9" s="145">
        <v>83647.314056930016</v>
      </c>
      <c r="I9" s="145">
        <v>96727.662799170008</v>
      </c>
      <c r="J9" s="145">
        <v>109563.91550579999</v>
      </c>
      <c r="K9" s="145">
        <v>129053.75792422002</v>
      </c>
      <c r="L9" s="145">
        <v>140355.11560317004</v>
      </c>
      <c r="M9" s="145">
        <v>152315.46612276</v>
      </c>
      <c r="N9" s="145">
        <v>172872.97960178001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11024.51844616</v>
      </c>
      <c r="D10" s="145">
        <v>20693.547232719997</v>
      </c>
      <c r="E10" s="145">
        <v>30720.879107380002</v>
      </c>
      <c r="F10" s="145">
        <v>51580.137853220003</v>
      </c>
      <c r="G10" s="145">
        <v>62310.176184590004</v>
      </c>
      <c r="H10" s="145">
        <v>77899.859518770012</v>
      </c>
      <c r="I10" s="145">
        <v>89732.455772800007</v>
      </c>
      <c r="J10" s="145">
        <v>101851.24591442</v>
      </c>
      <c r="K10" s="145">
        <v>120420.57543664002</v>
      </c>
      <c r="L10" s="145">
        <v>130778.69527008003</v>
      </c>
      <c r="M10" s="145">
        <v>142172.78274905001</v>
      </c>
      <c r="N10" s="145">
        <v>161262.65414272001</v>
      </c>
    </row>
    <row r="11" spans="2:27">
      <c r="B11" s="149" t="s">
        <v>35</v>
      </c>
      <c r="C11" s="145">
        <v>2276.1077554000003</v>
      </c>
      <c r="D11" s="145">
        <v>3874.8291012999994</v>
      </c>
      <c r="E11" s="145">
        <v>5804.5000874399993</v>
      </c>
      <c r="F11" s="145">
        <v>17623.686252899999</v>
      </c>
      <c r="G11" s="145">
        <v>19875.906732619998</v>
      </c>
      <c r="H11" s="145">
        <v>26972.728497209999</v>
      </c>
      <c r="I11" s="145">
        <v>29544.848004179996</v>
      </c>
      <c r="J11" s="145">
        <v>32033.676191219995</v>
      </c>
      <c r="K11" s="145">
        <v>40921.117227200004</v>
      </c>
      <c r="L11" s="145">
        <v>42655.570352679999</v>
      </c>
      <c r="M11" s="145">
        <v>44781.247368559991</v>
      </c>
      <c r="N11" s="145">
        <v>54590.417679439997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98">
        <v>2210.1675896100001</v>
      </c>
      <c r="D12" s="198">
        <v>3730.9786248399996</v>
      </c>
      <c r="E12" s="198">
        <v>5575.0309943699995</v>
      </c>
      <c r="F12" s="198">
        <v>15496.535072739998</v>
      </c>
      <c r="G12" s="198">
        <v>17503.891366739997</v>
      </c>
      <c r="H12" s="198">
        <v>23736.555038399998</v>
      </c>
      <c r="I12" s="198">
        <v>26080.128796309997</v>
      </c>
      <c r="J12" s="198">
        <v>28408.494929409997</v>
      </c>
      <c r="K12" s="199">
        <v>36159.348999859998</v>
      </c>
      <c r="L12" s="199">
        <v>37815.170213779995</v>
      </c>
      <c r="M12" s="199">
        <v>39814.227876629993</v>
      </c>
      <c r="N12" s="198">
        <v>48413.145585199993</v>
      </c>
    </row>
    <row r="13" spans="2:27">
      <c r="B13" s="150" t="s">
        <v>36</v>
      </c>
      <c r="C13" s="198">
        <v>1.74183497</v>
      </c>
      <c r="D13" s="198">
        <v>6.0450363200000004</v>
      </c>
      <c r="E13" s="198">
        <v>15.368018190000001</v>
      </c>
      <c r="F13" s="198">
        <v>1496.0760063099999</v>
      </c>
      <c r="G13" s="198">
        <v>1633.3177963799999</v>
      </c>
      <c r="H13" s="198">
        <v>2432.2377512499997</v>
      </c>
      <c r="I13" s="198">
        <v>2573.0869077199995</v>
      </c>
      <c r="J13" s="198">
        <v>2637.7190624199993</v>
      </c>
      <c r="K13" s="199">
        <v>3677.5190592699992</v>
      </c>
      <c r="L13" s="199">
        <v>3685.7741069199992</v>
      </c>
      <c r="M13" s="199">
        <v>3734.4803113399994</v>
      </c>
      <c r="N13" s="198">
        <v>4847.9019099899997</v>
      </c>
    </row>
    <row r="14" spans="2:27">
      <c r="B14" s="150" t="s">
        <v>37</v>
      </c>
      <c r="C14" s="198">
        <v>61.483368519999999</v>
      </c>
      <c r="D14" s="198">
        <v>129.76361824</v>
      </c>
      <c r="E14" s="198">
        <v>202.66939352</v>
      </c>
      <c r="F14" s="198">
        <v>271.60650683999995</v>
      </c>
      <c r="G14" s="198">
        <v>359.14515322999995</v>
      </c>
      <c r="H14" s="198">
        <v>421.19477165999996</v>
      </c>
      <c r="I14" s="198">
        <v>502.67523173999996</v>
      </c>
      <c r="J14" s="198">
        <v>592.46002331</v>
      </c>
      <c r="K14" s="199">
        <v>681.73376781000002</v>
      </c>
      <c r="L14" s="199">
        <v>747.82722802000001</v>
      </c>
      <c r="M14" s="199">
        <v>819.63807422000002</v>
      </c>
      <c r="N14" s="198">
        <v>911.41098205000003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98">
        <v>2.7149622999999998</v>
      </c>
      <c r="D15" s="198">
        <v>8.0418218999999986</v>
      </c>
      <c r="E15" s="198">
        <v>11.431681359999999</v>
      </c>
      <c r="F15" s="198">
        <v>359.46866700999999</v>
      </c>
      <c r="G15" s="198">
        <v>379.55241626999998</v>
      </c>
      <c r="H15" s="198">
        <v>382.74093589999995</v>
      </c>
      <c r="I15" s="198">
        <v>388.95706840999998</v>
      </c>
      <c r="J15" s="198">
        <v>395.00217607999997</v>
      </c>
      <c r="K15" s="199">
        <v>402.51540025999998</v>
      </c>
      <c r="L15" s="199">
        <v>406.79880395999999</v>
      </c>
      <c r="M15" s="199">
        <v>412.90110636999998</v>
      </c>
      <c r="N15" s="198">
        <v>417.95920219999999</v>
      </c>
    </row>
    <row r="16" spans="2:27">
      <c r="B16" s="150" t="s">
        <v>39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0</v>
      </c>
      <c r="M16" s="198">
        <v>0</v>
      </c>
      <c r="N16" s="198"/>
    </row>
    <row r="17" spans="2:16" s="7" customFormat="1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2:16" s="7" customFormat="1">
      <c r="B18" s="149" t="s">
        <v>40</v>
      </c>
      <c r="C18" s="145">
        <v>7714.8665124800009</v>
      </c>
      <c r="D18" s="145">
        <v>14766.371423309998</v>
      </c>
      <c r="E18" s="145">
        <v>21912.953860990001</v>
      </c>
      <c r="F18" s="145">
        <v>29870.229571350006</v>
      </c>
      <c r="G18" s="145">
        <v>37338.117630680004</v>
      </c>
      <c r="H18" s="145">
        <v>44862.42248015001</v>
      </c>
      <c r="I18" s="145">
        <v>53032.462912650008</v>
      </c>
      <c r="J18" s="145">
        <v>61509.213742650005</v>
      </c>
      <c r="K18" s="145">
        <v>70013.435940260009</v>
      </c>
      <c r="L18" s="145">
        <v>77636.851780000012</v>
      </c>
      <c r="M18" s="145">
        <v>85753.00749958001</v>
      </c>
      <c r="N18" s="145">
        <v>93896.333930770008</v>
      </c>
    </row>
    <row r="19" spans="2:16" s="7" customFormat="1">
      <c r="B19" s="151" t="s">
        <v>41</v>
      </c>
      <c r="C19" s="145">
        <v>6371.8596141500011</v>
      </c>
      <c r="D19" s="145">
        <v>12181.062237979999</v>
      </c>
      <c r="E19" s="145">
        <v>18015.491084820002</v>
      </c>
      <c r="F19" s="145">
        <v>24673.775983750005</v>
      </c>
      <c r="G19" s="145">
        <v>30905.529649600005</v>
      </c>
      <c r="H19" s="145">
        <v>37117.491652840006</v>
      </c>
      <c r="I19" s="145">
        <v>43556.770894040004</v>
      </c>
      <c r="J19" s="145">
        <v>50356.795453000006</v>
      </c>
      <c r="K19" s="145">
        <v>57089.690298130008</v>
      </c>
      <c r="L19" s="145">
        <v>62999.531367170013</v>
      </c>
      <c r="M19" s="145">
        <v>69471.412464430017</v>
      </c>
      <c r="N19" s="145">
        <v>75948.933510020011</v>
      </c>
    </row>
    <row r="20" spans="2:16" s="7" customFormat="1">
      <c r="B20" s="152" t="s">
        <v>42</v>
      </c>
      <c r="C20" s="198">
        <v>5822.2390443900003</v>
      </c>
      <c r="D20" s="198">
        <v>11167.19382366</v>
      </c>
      <c r="E20" s="198">
        <v>16503.949744470003</v>
      </c>
      <c r="F20" s="198">
        <v>22597.453091150004</v>
      </c>
      <c r="G20" s="198">
        <v>28285.170305070005</v>
      </c>
      <c r="H20" s="198">
        <v>33914.547246990005</v>
      </c>
      <c r="I20" s="198">
        <v>39852.334869950006</v>
      </c>
      <c r="J20" s="198">
        <v>45992.862484220008</v>
      </c>
      <c r="K20" s="199">
        <v>52188.34567657001</v>
      </c>
      <c r="L20" s="199">
        <v>57580.969592630012</v>
      </c>
      <c r="M20" s="199">
        <v>63490.527995370008</v>
      </c>
      <c r="N20" s="198">
        <v>69457.99702183</v>
      </c>
    </row>
    <row r="21" spans="2:16" s="7" customFormat="1">
      <c r="B21" s="152" t="s">
        <v>43</v>
      </c>
      <c r="C21" s="198">
        <v>549.62056976000076</v>
      </c>
      <c r="D21" s="198">
        <v>1013.8684143199989</v>
      </c>
      <c r="E21" s="198">
        <v>1511.5413403499988</v>
      </c>
      <c r="F21" s="198">
        <v>2076.3228926000011</v>
      </c>
      <c r="G21" s="198">
        <v>2620.3593445299994</v>
      </c>
      <c r="H21" s="198">
        <v>3202.9444058500012</v>
      </c>
      <c r="I21" s="198">
        <v>3704.4360240899987</v>
      </c>
      <c r="J21" s="198">
        <v>4363.9329687799982</v>
      </c>
      <c r="K21" s="199">
        <v>4901.3446215599979</v>
      </c>
      <c r="L21" s="199">
        <v>5418.5617745400014</v>
      </c>
      <c r="M21" s="199">
        <v>5980.884469060009</v>
      </c>
      <c r="N21" s="198">
        <v>6490.936488190011</v>
      </c>
    </row>
    <row r="22" spans="2:16" s="7" customFormat="1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P22" s="135"/>
    </row>
    <row r="23" spans="2:16" s="7" customFormat="1">
      <c r="B23" s="151" t="s">
        <v>44</v>
      </c>
      <c r="C23" s="145">
        <v>1343.0068983299998</v>
      </c>
      <c r="D23" s="145">
        <v>2585.3091853299998</v>
      </c>
      <c r="E23" s="145">
        <v>3897.4627761699999</v>
      </c>
      <c r="F23" s="145">
        <v>5196.4535876</v>
      </c>
      <c r="G23" s="145">
        <v>6432.5879810799997</v>
      </c>
      <c r="H23" s="145">
        <v>7744.9308273099996</v>
      </c>
      <c r="I23" s="145">
        <v>9475.6920186099996</v>
      </c>
      <c r="J23" s="145">
        <v>11152.418289650001</v>
      </c>
      <c r="K23" s="145">
        <v>12923.745642130001</v>
      </c>
      <c r="L23" s="145">
        <v>14637.320412829997</v>
      </c>
      <c r="M23" s="145">
        <v>16281.595035149998</v>
      </c>
      <c r="N23" s="145">
        <v>17947.400420749997</v>
      </c>
    </row>
    <row r="24" spans="2:16" s="7" customFormat="1">
      <c r="B24" s="152" t="s">
        <v>45</v>
      </c>
      <c r="C24" s="198">
        <v>1009.03350756</v>
      </c>
      <c r="D24" s="198">
        <v>1979.23690472</v>
      </c>
      <c r="E24" s="198">
        <v>2929.88565896</v>
      </c>
      <c r="F24" s="198">
        <v>3951.37486872</v>
      </c>
      <c r="G24" s="198">
        <v>4969.2210075200001</v>
      </c>
      <c r="H24" s="198">
        <v>6042.1535427600002</v>
      </c>
      <c r="I24" s="198">
        <v>7020.6669778900005</v>
      </c>
      <c r="J24" s="198">
        <v>8026.9714737900003</v>
      </c>
      <c r="K24" s="199">
        <v>9047.2481753400007</v>
      </c>
      <c r="L24" s="199">
        <v>10039.15873019</v>
      </c>
      <c r="M24" s="199">
        <v>11037.482474660001</v>
      </c>
      <c r="N24" s="198">
        <v>12014.776349880001</v>
      </c>
    </row>
    <row r="25" spans="2:16" s="7" customFormat="1">
      <c r="B25" s="152" t="s">
        <v>43</v>
      </c>
      <c r="C25" s="198">
        <v>333.97339076999981</v>
      </c>
      <c r="D25" s="198">
        <v>606.07228060999989</v>
      </c>
      <c r="E25" s="198">
        <v>967.57711720999987</v>
      </c>
      <c r="F25" s="198">
        <v>1245.0787188799998</v>
      </c>
      <c r="G25" s="198">
        <v>1463.3669735599999</v>
      </c>
      <c r="H25" s="198">
        <v>1702.7772845499996</v>
      </c>
      <c r="I25" s="198">
        <v>2455.0250407199997</v>
      </c>
      <c r="J25" s="198">
        <v>3125.4468158599998</v>
      </c>
      <c r="K25" s="199">
        <v>3876.4974667900005</v>
      </c>
      <c r="L25" s="199">
        <v>4598.1616826399968</v>
      </c>
      <c r="M25" s="199">
        <v>5244.1125604899971</v>
      </c>
      <c r="N25" s="198">
        <v>5932.624070869997</v>
      </c>
    </row>
    <row r="26" spans="2:16" s="7" customFormat="1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</row>
    <row r="27" spans="2:16" s="7" customFormat="1">
      <c r="B27" s="149" t="s">
        <v>46</v>
      </c>
      <c r="C27" s="145">
        <v>657.45412495000005</v>
      </c>
      <c r="D27" s="145">
        <v>1270.70125431</v>
      </c>
      <c r="E27" s="145">
        <v>1821.6642236799998</v>
      </c>
      <c r="F27" s="145">
        <v>2503.2056828</v>
      </c>
      <c r="G27" s="145">
        <v>3132.8735586900002</v>
      </c>
      <c r="H27" s="145">
        <v>3683.8249793000005</v>
      </c>
      <c r="I27" s="145">
        <v>4387.2502151600002</v>
      </c>
      <c r="J27" s="145">
        <v>5128.0309408700004</v>
      </c>
      <c r="K27" s="145">
        <v>5905.4921247600005</v>
      </c>
      <c r="L27" s="145">
        <v>6532.0152961300009</v>
      </c>
      <c r="M27" s="145">
        <v>7270.549325930001</v>
      </c>
      <c r="N27" s="145">
        <v>8001.9551288800012</v>
      </c>
    </row>
    <row r="28" spans="2:16" s="7" customFormat="1">
      <c r="B28" s="151" t="s">
        <v>47</v>
      </c>
      <c r="C28" s="198">
        <v>657.45412495000005</v>
      </c>
      <c r="D28" s="198">
        <v>1270.70125431</v>
      </c>
      <c r="E28" s="198">
        <v>1821.6642236799998</v>
      </c>
      <c r="F28" s="198">
        <v>2503.2056828</v>
      </c>
      <c r="G28" s="198">
        <v>3132.8735586900002</v>
      </c>
      <c r="H28" s="198">
        <v>3683.8249793000005</v>
      </c>
      <c r="I28" s="198">
        <v>4387.2502151600002</v>
      </c>
      <c r="J28" s="198">
        <v>5128.0309408700004</v>
      </c>
      <c r="K28" s="199">
        <v>5905.4921247600005</v>
      </c>
      <c r="L28" s="199">
        <v>6532.0152961300009</v>
      </c>
      <c r="M28" s="199">
        <v>7270.549325930001</v>
      </c>
      <c r="N28" s="198">
        <v>8001.9551288800012</v>
      </c>
    </row>
    <row r="29" spans="2:16" s="7" customFormat="1">
      <c r="B29" s="151" t="s">
        <v>48</v>
      </c>
      <c r="C29" s="198">
        <v>0</v>
      </c>
      <c r="D29" s="198">
        <v>0</v>
      </c>
      <c r="E29" s="198"/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</row>
    <row r="30" spans="2:16" s="7" customFormat="1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spans="2:16" s="7" customFormat="1">
      <c r="B31" s="149" t="s">
        <v>49</v>
      </c>
      <c r="C31" s="195">
        <v>1.34300657</v>
      </c>
      <c r="D31" s="195">
        <v>2.3556196199999997</v>
      </c>
      <c r="E31" s="195">
        <v>3.0185324799999997</v>
      </c>
      <c r="F31" s="195">
        <v>3.3101020599999997</v>
      </c>
      <c r="G31" s="195">
        <v>4.6806854099999997</v>
      </c>
      <c r="H31" s="195">
        <v>4.7501820800000001</v>
      </c>
      <c r="I31" s="195">
        <v>5.4154438499999999</v>
      </c>
      <c r="J31" s="195">
        <v>5.5783117500000001</v>
      </c>
      <c r="K31" s="194">
        <v>6.7326813300000001</v>
      </c>
      <c r="L31" s="194">
        <v>8.53293693</v>
      </c>
      <c r="M31" s="194">
        <v>9.4020052599999993</v>
      </c>
      <c r="N31" s="195">
        <v>10.055085699999999</v>
      </c>
    </row>
    <row r="32" spans="2:16" s="7" customFormat="1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2:26">
      <c r="B33" s="148" t="s">
        <v>53</v>
      </c>
      <c r="C33" s="195">
        <v>374.74704676000005</v>
      </c>
      <c r="D33" s="195">
        <v>779.28983418000007</v>
      </c>
      <c r="E33" s="195">
        <v>1178.7424027900001</v>
      </c>
      <c r="F33" s="195">
        <v>1579.7062441100002</v>
      </c>
      <c r="G33" s="195">
        <v>1958.5975771900003</v>
      </c>
      <c r="H33" s="195">
        <v>2376.1333800300004</v>
      </c>
      <c r="I33" s="195">
        <v>2762.4791969600005</v>
      </c>
      <c r="J33" s="195">
        <v>3174.7467279300008</v>
      </c>
      <c r="K33" s="194">
        <v>3573.7974630900007</v>
      </c>
      <c r="L33" s="194">
        <v>3945.7249043400006</v>
      </c>
      <c r="M33" s="194">
        <v>4358.5765497200009</v>
      </c>
      <c r="N33" s="195">
        <v>4763.8923179300009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2:26">
      <c r="B35" s="148" t="s">
        <v>50</v>
      </c>
      <c r="C35" s="145">
        <v>1302.7819855299999</v>
      </c>
      <c r="D35" s="145">
        <v>2092.59819139</v>
      </c>
      <c r="E35" s="145">
        <v>3470.8568380299998</v>
      </c>
      <c r="F35" s="145">
        <v>4065.5693114999999</v>
      </c>
      <c r="G35" s="145">
        <v>4552.5129047299997</v>
      </c>
      <c r="H35" s="145">
        <v>5747.4545381600001</v>
      </c>
      <c r="I35" s="145">
        <v>6995.2070263700007</v>
      </c>
      <c r="J35" s="145">
        <v>7712.6695913799995</v>
      </c>
      <c r="K35" s="145">
        <v>8633.1824875799994</v>
      </c>
      <c r="L35" s="145">
        <v>9576.42033309</v>
      </c>
      <c r="M35" s="145">
        <v>10142.683373709999</v>
      </c>
      <c r="N35" s="145">
        <v>11610.325459060001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112.31784202</v>
      </c>
      <c r="E37" s="145">
        <v>224.81784202</v>
      </c>
      <c r="F37" s="145">
        <v>244.81784202</v>
      </c>
      <c r="G37" s="145">
        <v>254.81784202</v>
      </c>
      <c r="H37" s="145">
        <v>377.31784202</v>
      </c>
      <c r="I37" s="145">
        <v>387.31784202</v>
      </c>
      <c r="J37" s="145">
        <v>407.31784202</v>
      </c>
      <c r="K37" s="145">
        <v>519.81784201999994</v>
      </c>
      <c r="L37" s="145">
        <v>529.81784201999994</v>
      </c>
      <c r="M37" s="145">
        <v>539.81784201999994</v>
      </c>
      <c r="N37" s="145">
        <v>652.31784201999994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1302.7819855299999</v>
      </c>
      <c r="D38" s="145">
        <v>1980.2803493700001</v>
      </c>
      <c r="E38" s="145">
        <v>3246.0389960099997</v>
      </c>
      <c r="F38" s="145">
        <v>3820.7514694799997</v>
      </c>
      <c r="G38" s="145">
        <v>4297.6950627099995</v>
      </c>
      <c r="H38" s="145">
        <v>5370.1366961399999</v>
      </c>
      <c r="I38" s="145">
        <v>6607.8891843500005</v>
      </c>
      <c r="J38" s="145">
        <v>7305.3517493599993</v>
      </c>
      <c r="K38" s="145">
        <v>8113.3646455599992</v>
      </c>
      <c r="L38" s="145">
        <v>9046.6024910699998</v>
      </c>
      <c r="M38" s="145">
        <v>9602.8655316899985</v>
      </c>
      <c r="N38" s="145">
        <v>10958.007617040001</v>
      </c>
    </row>
    <row r="39" spans="2:26">
      <c r="B39" s="150" t="s">
        <v>114</v>
      </c>
      <c r="C39" s="147">
        <v>538.95187499999997</v>
      </c>
      <c r="D39" s="147">
        <v>538.95187499999997</v>
      </c>
      <c r="E39" s="147">
        <v>538.95187499999997</v>
      </c>
      <c r="F39" s="147">
        <v>538.95187499999997</v>
      </c>
      <c r="G39" s="147">
        <v>538.95187499999997</v>
      </c>
      <c r="H39" s="147">
        <v>956.02931249999995</v>
      </c>
      <c r="I39" s="147">
        <v>1497.4027495</v>
      </c>
      <c r="J39" s="147">
        <v>1497.4027495</v>
      </c>
      <c r="K39" s="147">
        <v>1497.4027495</v>
      </c>
      <c r="L39" s="147">
        <v>1497.4027495</v>
      </c>
      <c r="M39" s="147">
        <v>1497.4027495</v>
      </c>
      <c r="N39" s="147">
        <v>1924.9899370000001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2:26">
      <c r="B41" s="154" t="s">
        <v>115</v>
      </c>
      <c r="C41" s="195">
        <v>107.97059074061112</v>
      </c>
      <c r="D41" s="195">
        <v>225.68023820061111</v>
      </c>
      <c r="E41" s="195">
        <v>337.28138470061111</v>
      </c>
      <c r="F41" s="195">
        <v>444.04536389122211</v>
      </c>
      <c r="G41" s="195">
        <v>552.48940378183329</v>
      </c>
      <c r="H41" s="195">
        <v>682.49218021122215</v>
      </c>
      <c r="I41" s="195">
        <v>779.02990740183316</v>
      </c>
      <c r="J41" s="195">
        <v>886.0099642424442</v>
      </c>
      <c r="K41" s="194">
        <v>990.44882878305532</v>
      </c>
      <c r="L41" s="194">
        <v>1097.1335480236664</v>
      </c>
      <c r="M41" s="194">
        <v>1202.6873507642777</v>
      </c>
      <c r="N41" s="145">
        <v>1456.6628610299999</v>
      </c>
    </row>
    <row r="42" spans="2:26">
      <c r="B42" s="154" t="s">
        <v>5</v>
      </c>
      <c r="C42" s="195">
        <v>0</v>
      </c>
      <c r="D42" s="195"/>
      <c r="E42" s="195">
        <v>3032.8804854199998</v>
      </c>
      <c r="F42" s="195">
        <v>3032.8804854199998</v>
      </c>
      <c r="G42" s="195">
        <v>3032.8804854199998</v>
      </c>
      <c r="H42" s="195">
        <v>3032.8804854199998</v>
      </c>
      <c r="I42" s="195">
        <v>3032.8804854199998</v>
      </c>
      <c r="J42" s="195">
        <v>3032.8804854199998</v>
      </c>
      <c r="K42" s="194">
        <v>3032.8804854199998</v>
      </c>
      <c r="L42" s="194">
        <v>3032.8804854199998</v>
      </c>
      <c r="M42" s="194">
        <v>3032.8804854199998</v>
      </c>
      <c r="N42" s="145">
        <v>3033.2750434199997</v>
      </c>
    </row>
    <row r="43" spans="2:26">
      <c r="B43" s="154" t="s">
        <v>6</v>
      </c>
      <c r="C43" s="195">
        <v>103.13188063999999</v>
      </c>
      <c r="D43" s="195">
        <v>195.72539058000001</v>
      </c>
      <c r="E43" s="195">
        <v>333.17726769000001</v>
      </c>
      <c r="F43" s="195">
        <v>467.85807656000003</v>
      </c>
      <c r="G43" s="195">
        <v>613.48661148999997</v>
      </c>
      <c r="H43" s="195">
        <v>864.29761526000004</v>
      </c>
      <c r="I43" s="195">
        <v>1082.6219592300001</v>
      </c>
      <c r="J43" s="195">
        <v>1248.03515283</v>
      </c>
      <c r="K43" s="194">
        <v>1446.0491941400001</v>
      </c>
      <c r="L43" s="194">
        <v>1575.4647785400002</v>
      </c>
      <c r="M43" s="194">
        <v>1690.9296919899998</v>
      </c>
      <c r="N43" s="145">
        <v>1968.9723476599997</v>
      </c>
      <c r="Q43" s="101"/>
      <c r="R43" s="101"/>
      <c r="S43" s="101"/>
    </row>
    <row r="44" spans="2:26" ht="13.8" thickBot="1">
      <c r="B44" s="155" t="s">
        <v>7</v>
      </c>
      <c r="C44" s="196">
        <v>0</v>
      </c>
      <c r="D44" s="195">
        <v>4.0091814399999999</v>
      </c>
      <c r="E44" s="195">
        <v>63.741397689999999</v>
      </c>
      <c r="F44" s="195">
        <v>65.310396819999994</v>
      </c>
      <c r="G44" s="195">
        <v>70.079473960000001</v>
      </c>
      <c r="H44" s="195">
        <v>110.02696788999999</v>
      </c>
      <c r="I44" s="195">
        <v>112.50183789</v>
      </c>
      <c r="J44" s="195">
        <v>188.74483387999999</v>
      </c>
      <c r="K44" s="194">
        <v>333.41512889000001</v>
      </c>
      <c r="L44" s="226">
        <v>365.42273</v>
      </c>
      <c r="M44" s="194">
        <v>399.21643717000001</v>
      </c>
      <c r="N44" s="156">
        <v>589.95044225000004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0" t="s">
        <v>103</v>
      </c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DC129-2249-4375-9AE5-AD6142AC5211}">
  <sheetPr codeName="Sheet28">
    <tabColor theme="4" tint="-0.249977111117893"/>
    <pageSetUpPr fitToPage="1"/>
  </sheetPr>
  <dimension ref="A1:HK56"/>
  <sheetViews>
    <sheetView showGridLines="0" zoomScaleNormal="100" workbookViewId="0">
      <selection activeCell="N7" sqref="N7"/>
    </sheetView>
  </sheetViews>
  <sheetFormatPr baseColWidth="10" defaultColWidth="11.44140625" defaultRowHeight="13.2"/>
  <cols>
    <col min="1" max="1" width="6" style="5" customWidth="1"/>
    <col min="2" max="2" width="44.5546875" style="5" customWidth="1"/>
    <col min="3" max="3" width="14.109375" style="5" customWidth="1"/>
    <col min="4" max="4" width="10" style="5" bestFit="1" customWidth="1"/>
    <col min="5" max="5" width="7.88671875" style="5" bestFit="1" customWidth="1"/>
    <col min="6" max="6" width="8.44140625" style="5" bestFit="1" customWidth="1"/>
    <col min="7" max="9" width="7.88671875" style="5" bestFit="1" customWidth="1"/>
    <col min="10" max="10" width="8.88671875" style="5" bestFit="1" customWidth="1"/>
    <col min="11" max="11" width="11.44140625" style="5" customWidth="1"/>
    <col min="12" max="12" width="8.88671875" style="5" bestFit="1" customWidth="1"/>
    <col min="13" max="13" width="10.6640625" style="5" bestFit="1" customWidth="1"/>
    <col min="14" max="14" width="9.88671875" style="25" bestFit="1" customWidth="1"/>
    <col min="15" max="17" width="13.88671875" style="5" hidden="1" customWidth="1"/>
    <col min="18" max="22" width="13.88671875" style="5" customWidth="1"/>
    <col min="23" max="25" width="13.88671875" style="5" bestFit="1" customWidth="1"/>
    <col min="26" max="16384" width="11.44140625" style="5"/>
  </cols>
  <sheetData>
    <row r="1" spans="1:219" ht="15">
      <c r="B1" s="1"/>
    </row>
    <row r="2" spans="1:219" ht="17.25" customHeight="1">
      <c r="B2" s="271" t="s">
        <v>120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3"/>
      <c r="P2" s="273"/>
      <c r="Q2" s="273"/>
      <c r="R2" s="273"/>
    </row>
    <row r="3" spans="1:219" ht="15" customHeight="1">
      <c r="B3" s="267">
        <v>2023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73"/>
      <c r="P3" s="273"/>
      <c r="Q3" s="273"/>
      <c r="R3" s="273"/>
    </row>
    <row r="4" spans="1:219" ht="18" customHeight="1" thickBot="1">
      <c r="B4" s="272" t="s">
        <v>1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</row>
    <row r="7" spans="1:219">
      <c r="B7" s="164" t="s">
        <v>2</v>
      </c>
      <c r="C7" s="209">
        <v>11070.047580195896</v>
      </c>
      <c r="D7" s="164">
        <v>21019.677840791792</v>
      </c>
      <c r="E7" s="164">
        <v>32996.369549801791</v>
      </c>
      <c r="F7" s="164">
        <v>53381.036787523037</v>
      </c>
      <c r="G7" s="164">
        <v>63161.373568057374</v>
      </c>
      <c r="H7" s="164">
        <v>80550.161136564362</v>
      </c>
      <c r="I7" s="164">
        <v>92661.007317006544</v>
      </c>
      <c r="J7" s="164">
        <v>104539.80265457308</v>
      </c>
      <c r="K7" s="164">
        <v>122041.60499921297</v>
      </c>
      <c r="L7" s="164">
        <v>133828.64343704164</v>
      </c>
      <c r="M7" s="164">
        <v>145481.8789800923</v>
      </c>
      <c r="N7" s="164">
        <v>165042.89310555099</v>
      </c>
    </row>
    <row r="8" spans="1:219">
      <c r="B8" s="165" t="s">
        <v>56</v>
      </c>
      <c r="C8" s="206">
        <v>10869.189494270002</v>
      </c>
      <c r="D8" s="166">
        <v>20592.373252030004</v>
      </c>
      <c r="E8" s="166">
        <v>32219.60369217</v>
      </c>
      <c r="F8" s="166">
        <v>52342.179055730005</v>
      </c>
      <c r="G8" s="166">
        <v>61828.016459400002</v>
      </c>
      <c r="H8" s="166">
        <v>78713.51552993001</v>
      </c>
      <c r="I8" s="166">
        <v>90514.440841610005</v>
      </c>
      <c r="J8" s="166">
        <v>102125.64470793999</v>
      </c>
      <c r="K8" s="166">
        <v>119336.48270515099</v>
      </c>
      <c r="L8" s="166">
        <v>130763.86261641099</v>
      </c>
      <c r="M8" s="166">
        <v>142086.621162861</v>
      </c>
      <c r="N8" s="166">
        <v>160558.94846188099</v>
      </c>
    </row>
    <row r="9" spans="1:219">
      <c r="B9" s="167" t="s">
        <v>104</v>
      </c>
      <c r="C9" s="206">
        <v>9840.8854961400011</v>
      </c>
      <c r="D9" s="166">
        <v>18386.029249530002</v>
      </c>
      <c r="E9" s="166">
        <v>27986.899555849999</v>
      </c>
      <c r="F9" s="166">
        <v>47309.460724260003</v>
      </c>
      <c r="G9" s="166">
        <v>57159.592683260002</v>
      </c>
      <c r="H9" s="166">
        <v>73112.244339470009</v>
      </c>
      <c r="I9" s="166">
        <v>83621.497278909999</v>
      </c>
      <c r="J9" s="166">
        <v>94537.802034669992</v>
      </c>
      <c r="K9" s="166">
        <v>110368.54138814</v>
      </c>
      <c r="L9" s="166">
        <v>121140.67283007999</v>
      </c>
      <c r="M9" s="166">
        <v>131791.82108281</v>
      </c>
      <c r="N9" s="166">
        <v>148863.60675323999</v>
      </c>
    </row>
    <row r="10" spans="1:219">
      <c r="B10" s="168" t="s">
        <v>105</v>
      </c>
      <c r="C10" s="206">
        <v>358.35860419999995</v>
      </c>
      <c r="D10" s="166">
        <v>734.89136177</v>
      </c>
      <c r="E10" s="166">
        <v>1083.6699895300001</v>
      </c>
      <c r="F10" s="166">
        <v>1434.2971103100001</v>
      </c>
      <c r="G10" s="166">
        <v>1788.19242063</v>
      </c>
      <c r="H10" s="166">
        <v>2190.0114977100002</v>
      </c>
      <c r="I10" s="166">
        <v>2523.3963653800001</v>
      </c>
      <c r="J10" s="166">
        <v>2887.8388851200002</v>
      </c>
      <c r="K10" s="166">
        <v>3240.1278265800001</v>
      </c>
      <c r="L10" s="166">
        <v>3572.3700798700002</v>
      </c>
      <c r="M10" s="166">
        <v>3944.2551010900002</v>
      </c>
      <c r="N10" s="166">
        <v>4356.1538565999999</v>
      </c>
    </row>
    <row r="11" spans="1:219">
      <c r="B11" s="167" t="s">
        <v>106</v>
      </c>
      <c r="C11" s="206">
        <v>1028.3039981299999</v>
      </c>
      <c r="D11" s="166">
        <v>2206.3440025</v>
      </c>
      <c r="E11" s="166">
        <v>4232.7041363200005</v>
      </c>
      <c r="F11" s="166">
        <v>5032.7183314699996</v>
      </c>
      <c r="G11" s="166">
        <v>4668.42377614</v>
      </c>
      <c r="H11" s="166">
        <v>5601.2711904600001</v>
      </c>
      <c r="I11" s="166">
        <v>6892.9435627000003</v>
      </c>
      <c r="J11" s="166">
        <v>7587.8426732700009</v>
      </c>
      <c r="K11" s="166">
        <v>8967.9413170109983</v>
      </c>
      <c r="L11" s="166">
        <v>9623.1897863310005</v>
      </c>
      <c r="M11" s="166">
        <v>10294.800080051002</v>
      </c>
      <c r="N11" s="166">
        <v>11695.341708640997</v>
      </c>
    </row>
    <row r="12" spans="1:219">
      <c r="B12" s="168" t="s">
        <v>107</v>
      </c>
      <c r="C12" s="206">
        <v>537.91499999999996</v>
      </c>
      <c r="D12" s="166">
        <v>537.91499999999996</v>
      </c>
      <c r="E12" s="166">
        <v>537.91499999999996</v>
      </c>
      <c r="F12" s="166">
        <v>537.91499999999996</v>
      </c>
      <c r="G12" s="166">
        <v>537.91499999999996</v>
      </c>
      <c r="H12" s="166">
        <v>953.04674999999997</v>
      </c>
      <c r="I12" s="166">
        <v>1491.0601875</v>
      </c>
      <c r="J12" s="166">
        <v>1491.0601875</v>
      </c>
      <c r="K12" s="166">
        <v>1491.0601875</v>
      </c>
      <c r="L12" s="166">
        <v>1491.0601875</v>
      </c>
      <c r="M12" s="166">
        <v>1491.0601875</v>
      </c>
      <c r="N12" s="166">
        <v>1906.97325</v>
      </c>
    </row>
    <row r="13" spans="1:219">
      <c r="B13" s="165" t="s">
        <v>108</v>
      </c>
      <c r="C13" s="206">
        <v>101.70942352589375</v>
      </c>
      <c r="D13" s="166">
        <v>198.65223065178751</v>
      </c>
      <c r="E13" s="166">
        <v>291.66259203178748</v>
      </c>
      <c r="F13" s="166">
        <v>389.8040275530285</v>
      </c>
      <c r="G13" s="166">
        <v>491.23372287737129</v>
      </c>
      <c r="H13" s="166">
        <v>632.68535530434281</v>
      </c>
      <c r="I13" s="166">
        <v>745.69926205654076</v>
      </c>
      <c r="J13" s="166">
        <v>846.78308233308144</v>
      </c>
      <c r="K13" s="166">
        <v>945.07857220197866</v>
      </c>
      <c r="L13" s="166">
        <v>1098.7495404806596</v>
      </c>
      <c r="M13" s="166">
        <v>1197.9939075713191</v>
      </c>
      <c r="N13" s="166">
        <v>1347.8113717700001</v>
      </c>
    </row>
    <row r="14" spans="1:219">
      <c r="B14" s="165" t="s">
        <v>59</v>
      </c>
      <c r="C14" s="20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</row>
    <row r="15" spans="1:219">
      <c r="B15" s="165" t="s">
        <v>58</v>
      </c>
      <c r="C15" s="206">
        <v>99.148662400000006</v>
      </c>
      <c r="D15" s="166">
        <v>228.65235810999999</v>
      </c>
      <c r="E15" s="166">
        <v>485.10326559999999</v>
      </c>
      <c r="F15" s="166">
        <v>649.05370424</v>
      </c>
      <c r="G15" s="166">
        <v>842.12338578000004</v>
      </c>
      <c r="H15" s="166">
        <v>1203.9602513299999</v>
      </c>
      <c r="I15" s="166">
        <v>1400.8672133399998</v>
      </c>
      <c r="J15" s="166">
        <v>1567.3748643000001</v>
      </c>
      <c r="K15" s="166">
        <v>1760.04372186</v>
      </c>
      <c r="L15" s="166">
        <v>1966.0312801500002</v>
      </c>
      <c r="M15" s="166">
        <v>2197.2639096600001</v>
      </c>
      <c r="N15" s="166">
        <v>3136.1332719000002</v>
      </c>
    </row>
    <row r="16" spans="1:219">
      <c r="B16" s="166"/>
      <c r="C16" s="20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2:16">
      <c r="B17" s="169" t="s">
        <v>32</v>
      </c>
      <c r="C17" s="202">
        <v>5876.399065776558</v>
      </c>
      <c r="D17" s="169">
        <v>15174.527513354631</v>
      </c>
      <c r="E17" s="169">
        <v>29175.583708801627</v>
      </c>
      <c r="F17" s="169">
        <v>35699.580048735399</v>
      </c>
      <c r="G17" s="169">
        <v>51207.456416018438</v>
      </c>
      <c r="H17" s="169">
        <v>68297.576377092919</v>
      </c>
      <c r="I17" s="169">
        <v>77633.636201624686</v>
      </c>
      <c r="J17" s="169">
        <v>89606.49221644926</v>
      </c>
      <c r="K17" s="169">
        <v>101908.15081276149</v>
      </c>
      <c r="L17" s="169">
        <v>109320.26184583176</v>
      </c>
      <c r="M17" s="169">
        <v>128776.04336677921</v>
      </c>
      <c r="N17" s="169">
        <v>151303.98422723036</v>
      </c>
    </row>
    <row r="18" spans="2:16">
      <c r="B18" s="165" t="s">
        <v>60</v>
      </c>
      <c r="C18" s="202">
        <v>4750.7383784020376</v>
      </c>
      <c r="D18" s="169">
        <v>9874.1455449391942</v>
      </c>
      <c r="E18" s="169">
        <v>17842.278995706733</v>
      </c>
      <c r="F18" s="169">
        <v>21979.246447850539</v>
      </c>
      <c r="G18" s="169">
        <v>28414.182413479764</v>
      </c>
      <c r="H18" s="169">
        <v>37950.863346841317</v>
      </c>
      <c r="I18" s="169">
        <v>43554.996751841827</v>
      </c>
      <c r="J18" s="169">
        <v>49929.271126695428</v>
      </c>
      <c r="K18" s="169">
        <v>56906.735918009363</v>
      </c>
      <c r="L18" s="169">
        <v>60792.090829764362</v>
      </c>
      <c r="M18" s="169">
        <v>68993.594234678516</v>
      </c>
      <c r="N18" s="169">
        <v>82180.05622744796</v>
      </c>
    </row>
    <row r="19" spans="2:16">
      <c r="B19" s="167" t="s">
        <v>125</v>
      </c>
      <c r="C19" s="206">
        <v>4200.68174501675</v>
      </c>
      <c r="D19" s="166">
        <v>8021.0406380738086</v>
      </c>
      <c r="E19" s="166">
        <v>13326.879826952358</v>
      </c>
      <c r="F19" s="166">
        <v>16249.789212533709</v>
      </c>
      <c r="G19" s="166">
        <v>20433.865713367981</v>
      </c>
      <c r="H19" s="170">
        <v>27200.836094493287</v>
      </c>
      <c r="I19" s="166">
        <v>31083.377647640496</v>
      </c>
      <c r="J19" s="166">
        <v>35173.018543576327</v>
      </c>
      <c r="K19" s="166">
        <v>39668.44642755438</v>
      </c>
      <c r="L19" s="166">
        <v>41360.62105039048</v>
      </c>
      <c r="M19" s="166">
        <v>45649.536713980342</v>
      </c>
      <c r="N19" s="166">
        <v>54389.871537905994</v>
      </c>
    </row>
    <row r="20" spans="2:16">
      <c r="B20" s="167" t="s">
        <v>65</v>
      </c>
      <c r="C20" s="206">
        <v>277.89154994</v>
      </c>
      <c r="D20" s="206">
        <v>812.44293350999999</v>
      </c>
      <c r="E20" s="166">
        <v>1674.43123483</v>
      </c>
      <c r="F20" s="166">
        <v>2032.7833663199999</v>
      </c>
      <c r="G20" s="166">
        <v>2645.0341991</v>
      </c>
      <c r="H20" s="170">
        <v>3612.1014845</v>
      </c>
      <c r="I20" s="166">
        <v>4165.5702373300001</v>
      </c>
      <c r="J20" s="166">
        <v>4935.7359705500003</v>
      </c>
      <c r="K20" s="166">
        <v>5658.3162727300005</v>
      </c>
      <c r="L20" s="166">
        <v>6104.8499217400004</v>
      </c>
      <c r="M20" s="166">
        <v>7189.1838939099998</v>
      </c>
      <c r="N20" s="166">
        <v>8141.8036373599998</v>
      </c>
    </row>
    <row r="21" spans="2:16">
      <c r="B21" s="167" t="s">
        <v>124</v>
      </c>
      <c r="C21" s="206">
        <v>272.16508344528745</v>
      </c>
      <c r="D21" s="166">
        <v>1040.661973355386</v>
      </c>
      <c r="E21" s="166">
        <v>2840.9679339243753</v>
      </c>
      <c r="F21" s="166">
        <v>3696.6738689968292</v>
      </c>
      <c r="G21" s="166">
        <v>5335.2825010117849</v>
      </c>
      <c r="H21" s="166">
        <v>7137.9257678480308</v>
      </c>
      <c r="I21" s="166">
        <v>8306.0488668713278</v>
      </c>
      <c r="J21" s="166">
        <v>9820.5166125691067</v>
      </c>
      <c r="K21" s="166">
        <v>11579.973217724979</v>
      </c>
      <c r="L21" s="166">
        <v>13326.619857633877</v>
      </c>
      <c r="M21" s="166">
        <v>16154.873626788183</v>
      </c>
      <c r="N21" s="166">
        <v>19648.381052181961</v>
      </c>
    </row>
    <row r="22" spans="2:16">
      <c r="B22" s="165" t="s">
        <v>61</v>
      </c>
      <c r="C22" s="202">
        <v>60.124006449999996</v>
      </c>
      <c r="D22" s="169">
        <v>156.02060797000001</v>
      </c>
      <c r="E22" s="169">
        <v>216.74494252999997</v>
      </c>
      <c r="F22" s="169">
        <v>320.39151211296667</v>
      </c>
      <c r="G22" s="169">
        <v>388.19587941499998</v>
      </c>
      <c r="H22" s="169">
        <v>466.766750086</v>
      </c>
      <c r="I22" s="169">
        <v>522.36712117099989</v>
      </c>
      <c r="J22" s="169">
        <v>616.76240004800002</v>
      </c>
      <c r="K22" s="169">
        <v>675.68885285700003</v>
      </c>
      <c r="L22" s="169">
        <v>779.97023303600008</v>
      </c>
      <c r="M22" s="169">
        <v>849.237548049</v>
      </c>
      <c r="N22" s="169">
        <v>922.06532064199996</v>
      </c>
    </row>
    <row r="23" spans="2:16">
      <c r="B23" s="167" t="s">
        <v>67</v>
      </c>
      <c r="C23" s="206">
        <v>53.338636969999996</v>
      </c>
      <c r="D23" s="166">
        <v>104.3700611</v>
      </c>
      <c r="E23" s="166">
        <v>154.96149828999998</v>
      </c>
      <c r="F23" s="166">
        <v>203.26890336296668</v>
      </c>
      <c r="G23" s="166">
        <v>256.21933097499999</v>
      </c>
      <c r="H23" s="166">
        <v>305.69204946599996</v>
      </c>
      <c r="I23" s="166">
        <v>355.16450932099985</v>
      </c>
      <c r="J23" s="166">
        <v>404.63611302799995</v>
      </c>
      <c r="K23" s="166">
        <v>451.35003784700007</v>
      </c>
      <c r="L23" s="166">
        <v>500.85921877599998</v>
      </c>
      <c r="M23" s="166">
        <v>549.08677766900007</v>
      </c>
      <c r="N23" s="166">
        <v>607.39582490199996</v>
      </c>
    </row>
    <row r="24" spans="2:16">
      <c r="B24" s="167" t="s">
        <v>68</v>
      </c>
      <c r="C24" s="206">
        <v>6.7853694800000008</v>
      </c>
      <c r="D24" s="166">
        <v>51.650546869999999</v>
      </c>
      <c r="E24" s="166">
        <v>61.783444239999994</v>
      </c>
      <c r="F24" s="166">
        <v>117.12260874999998</v>
      </c>
      <c r="G24" s="166">
        <v>131.97654843999999</v>
      </c>
      <c r="H24" s="166">
        <v>161.07470062000004</v>
      </c>
      <c r="I24" s="166">
        <v>167.20261185000001</v>
      </c>
      <c r="J24" s="166">
        <v>212.12628702000001</v>
      </c>
      <c r="K24" s="166">
        <v>224.33881500999999</v>
      </c>
      <c r="L24" s="166">
        <v>279.11101426000005</v>
      </c>
      <c r="M24" s="166">
        <v>300.15077037999998</v>
      </c>
      <c r="N24" s="166">
        <v>314.66949573999995</v>
      </c>
    </row>
    <row r="25" spans="2:16">
      <c r="B25" s="165" t="s">
        <v>62</v>
      </c>
      <c r="C25" s="202">
        <v>771.42427547952093</v>
      </c>
      <c r="D25" s="169">
        <v>2905.072428865436</v>
      </c>
      <c r="E25" s="169">
        <v>4409.6441108598938</v>
      </c>
      <c r="F25" s="169">
        <v>4839.0714312018954</v>
      </c>
      <c r="G25" s="169">
        <v>10555.653573948672</v>
      </c>
      <c r="H25" s="169">
        <v>12933.740588241206</v>
      </c>
      <c r="I25" s="169">
        <v>13817.884710566854</v>
      </c>
      <c r="J25" s="169">
        <v>16739.388988474628</v>
      </c>
      <c r="K25" s="169">
        <v>17598.377901490141</v>
      </c>
      <c r="L25" s="169">
        <v>18084.706710731389</v>
      </c>
      <c r="M25" s="169">
        <v>23654.599961057786</v>
      </c>
      <c r="N25" s="169">
        <v>25999.451413528514</v>
      </c>
      <c r="O25" s="115"/>
      <c r="P25" s="115"/>
    </row>
    <row r="26" spans="2:16">
      <c r="B26" s="167" t="s">
        <v>67</v>
      </c>
      <c r="C26" s="206">
        <v>92.239429279521005</v>
      </c>
      <c r="D26" s="166">
        <v>2068.5492468854359</v>
      </c>
      <c r="E26" s="166">
        <v>3015.6481153998943</v>
      </c>
      <c r="F26" s="166">
        <v>3111.1498083218962</v>
      </c>
      <c r="G26" s="166">
        <v>7924.9919408786709</v>
      </c>
      <c r="H26" s="170">
        <v>8823.4132985712058</v>
      </c>
      <c r="I26" s="166">
        <v>8977.1772823968513</v>
      </c>
      <c r="J26" s="166">
        <v>11693.222540274624</v>
      </c>
      <c r="K26" s="166">
        <v>12148.219518220139</v>
      </c>
      <c r="L26" s="166">
        <v>12280.184263001389</v>
      </c>
      <c r="M26" s="166">
        <v>16881.995013647786</v>
      </c>
      <c r="N26" s="166">
        <v>17678.785040928517</v>
      </c>
      <c r="O26" s="115"/>
      <c r="P26" s="115"/>
    </row>
    <row r="27" spans="2:16">
      <c r="B27" s="167" t="s">
        <v>68</v>
      </c>
      <c r="C27" s="206">
        <v>679.18484619999992</v>
      </c>
      <c r="D27" s="166">
        <v>836.52318198000012</v>
      </c>
      <c r="E27" s="166">
        <v>1393.9959954599992</v>
      </c>
      <c r="F27" s="166">
        <v>1727.9216228799996</v>
      </c>
      <c r="G27" s="166">
        <v>2630.6616330699999</v>
      </c>
      <c r="H27" s="170">
        <v>4110.32728967</v>
      </c>
      <c r="I27" s="166">
        <v>4840.7074281700034</v>
      </c>
      <c r="J27" s="166">
        <v>5046.1664482000024</v>
      </c>
      <c r="K27" s="166">
        <v>5450.1583832700026</v>
      </c>
      <c r="L27" s="166">
        <v>5804.5224477300007</v>
      </c>
      <c r="M27" s="166">
        <v>6772.60494741</v>
      </c>
      <c r="N27" s="166">
        <v>8320.6663725999988</v>
      </c>
      <c r="O27" s="171"/>
      <c r="P27" s="172"/>
    </row>
    <row r="28" spans="2:16">
      <c r="B28" s="165" t="s">
        <v>93</v>
      </c>
      <c r="C28" s="208">
        <v>294.11240544500004</v>
      </c>
      <c r="D28" s="207">
        <v>2239.2889315800003</v>
      </c>
      <c r="E28" s="207">
        <v>6706.9156597050014</v>
      </c>
      <c r="F28" s="207">
        <v>8560.8706575700016</v>
      </c>
      <c r="G28" s="207">
        <v>11849.424549175001</v>
      </c>
      <c r="H28" s="207">
        <v>16946.205691924402</v>
      </c>
      <c r="I28" s="207">
        <v>19738.387618044999</v>
      </c>
      <c r="J28" s="207">
        <v>22321.069701231205</v>
      </c>
      <c r="K28" s="207">
        <v>26727.348140405</v>
      </c>
      <c r="L28" s="207">
        <v>29663.494072299996</v>
      </c>
      <c r="M28" s="207">
        <v>35278.6116229939</v>
      </c>
      <c r="N28" s="207">
        <v>42202.411265611903</v>
      </c>
    </row>
    <row r="29" spans="2:16">
      <c r="B29" s="166"/>
      <c r="C29" s="206"/>
      <c r="D29" s="166"/>
      <c r="E29" s="166"/>
      <c r="F29" s="166"/>
      <c r="G29" s="166"/>
      <c r="H29" s="166"/>
      <c r="I29" s="166"/>
      <c r="J29" s="166"/>
      <c r="K29" s="174"/>
      <c r="L29" s="166"/>
      <c r="M29" s="166"/>
      <c r="N29" s="166"/>
    </row>
    <row r="30" spans="2:16">
      <c r="B30" s="169" t="s">
        <v>9</v>
      </c>
      <c r="C30" s="202">
        <v>4992.7904284934439</v>
      </c>
      <c r="D30" s="169">
        <v>5417.8457386753726</v>
      </c>
      <c r="E30" s="169">
        <v>3044.0199833683728</v>
      </c>
      <c r="F30" s="169">
        <v>16642.599006994606</v>
      </c>
      <c r="G30" s="169">
        <v>10620.560043381563</v>
      </c>
      <c r="H30" s="169">
        <v>10415.939152837091</v>
      </c>
      <c r="I30" s="169">
        <v>12880.804639985319</v>
      </c>
      <c r="J30" s="169">
        <v>12519.152491490735</v>
      </c>
      <c r="K30" s="169">
        <v>17428.331892389499</v>
      </c>
      <c r="L30" s="169">
        <v>21443.600770579229</v>
      </c>
      <c r="M30" s="169">
        <v>13310.577796081794</v>
      </c>
      <c r="N30" s="169">
        <v>9254.9642346506298</v>
      </c>
    </row>
    <row r="31" spans="2:16">
      <c r="B31" s="166"/>
      <c r="C31" s="20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2:16">
      <c r="B32" s="169" t="s">
        <v>94</v>
      </c>
      <c r="C32" s="202">
        <v>493.44251829166672</v>
      </c>
      <c r="D32" s="169">
        <v>1231.1472739233332</v>
      </c>
      <c r="E32" s="169">
        <v>6244.5432516150013</v>
      </c>
      <c r="F32" s="169">
        <v>7159.0535542066673</v>
      </c>
      <c r="G32" s="169">
        <v>8592.3409032183354</v>
      </c>
      <c r="H32" s="169">
        <v>10841.5731148056</v>
      </c>
      <c r="I32" s="169">
        <v>12148.068439601668</v>
      </c>
      <c r="J32" s="169">
        <v>13746.885853088803</v>
      </c>
      <c r="K32" s="169">
        <v>16610.387219474993</v>
      </c>
      <c r="L32" s="169">
        <v>18076.329141206668</v>
      </c>
      <c r="M32" s="169">
        <v>22084.793788739764</v>
      </c>
      <c r="N32" s="169">
        <v>44164.999043528755</v>
      </c>
    </row>
    <row r="33" spans="2:25">
      <c r="B33" s="175" t="s">
        <v>69</v>
      </c>
      <c r="C33" s="206">
        <v>75.985485640000007</v>
      </c>
      <c r="D33" s="166">
        <v>251.96943616999997</v>
      </c>
      <c r="E33" s="166">
        <v>1413.35339445</v>
      </c>
      <c r="F33" s="166">
        <v>1553.1523880599998</v>
      </c>
      <c r="G33" s="166">
        <v>2293.3401828700003</v>
      </c>
      <c r="H33" s="166">
        <v>3610.9210196399999</v>
      </c>
      <c r="I33" s="166">
        <v>4319.0071506300001</v>
      </c>
      <c r="J33" s="166">
        <v>5114.4994767400012</v>
      </c>
      <c r="K33" s="166">
        <v>6487.9223929399996</v>
      </c>
      <c r="L33" s="166">
        <v>7220.380365670002</v>
      </c>
      <c r="M33" s="166">
        <v>9476.7875355636661</v>
      </c>
      <c r="N33" s="166">
        <v>16146.676664050663</v>
      </c>
    </row>
    <row r="34" spans="2:25">
      <c r="B34" s="175" t="s">
        <v>95</v>
      </c>
      <c r="C34" s="206">
        <v>417.45703265166668</v>
      </c>
      <c r="D34" s="166">
        <v>979.17783775333328</v>
      </c>
      <c r="E34" s="166">
        <v>4831.1898571650008</v>
      </c>
      <c r="F34" s="166">
        <v>5605.9011661466675</v>
      </c>
      <c r="G34" s="166">
        <v>6299.0007203483347</v>
      </c>
      <c r="H34" s="166">
        <v>7230.6520951655993</v>
      </c>
      <c r="I34" s="166">
        <v>7829.0612889716676</v>
      </c>
      <c r="J34" s="166">
        <v>8632.3863763488025</v>
      </c>
      <c r="K34" s="166">
        <v>10122.464826534995</v>
      </c>
      <c r="L34" s="166">
        <v>10855.948775536664</v>
      </c>
      <c r="M34" s="166">
        <v>12608.006253176098</v>
      </c>
      <c r="N34" s="166">
        <v>28018.32237947809</v>
      </c>
    </row>
    <row r="35" spans="2:25">
      <c r="B35" s="169"/>
      <c r="C35" s="20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  <row r="36" spans="2:25">
      <c r="B36" s="169" t="s">
        <v>10</v>
      </c>
      <c r="C36" s="202">
        <v>6369.8415840682246</v>
      </c>
      <c r="D36" s="169">
        <v>16405.674787277963</v>
      </c>
      <c r="E36" s="169">
        <v>35420.12696041663</v>
      </c>
      <c r="F36" s="169">
        <v>42858.633602942064</v>
      </c>
      <c r="G36" s="169">
        <v>59799.797319236772</v>
      </c>
      <c r="H36" s="169">
        <v>79139.149491898512</v>
      </c>
      <c r="I36" s="169">
        <v>89781.704641226359</v>
      </c>
      <c r="J36" s="169">
        <v>103353.37806953807</v>
      </c>
      <c r="K36" s="169">
        <v>118518.53803223648</v>
      </c>
      <c r="L36" s="169">
        <v>127396.59098703842</v>
      </c>
      <c r="M36" s="169">
        <v>150860.83715551897</v>
      </c>
      <c r="N36" s="169">
        <v>195468.98327075911</v>
      </c>
    </row>
    <row r="37" spans="2:25">
      <c r="B37" s="169"/>
      <c r="C37" s="20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</row>
    <row r="38" spans="2:25" ht="18.75" customHeight="1">
      <c r="B38" s="178" t="s">
        <v>11</v>
      </c>
      <c r="C38" s="204">
        <v>4700.2059961276718</v>
      </c>
      <c r="D38" s="179">
        <v>4614.0030535138285</v>
      </c>
      <c r="E38" s="178">
        <v>-2423.7574106148386</v>
      </c>
      <c r="F38" s="178">
        <v>10522.403184580973</v>
      </c>
      <c r="G38" s="178">
        <v>3361.5762488206019</v>
      </c>
      <c r="H38" s="178">
        <v>1411.0116446658503</v>
      </c>
      <c r="I38" s="178">
        <v>2879.3026757801854</v>
      </c>
      <c r="J38" s="178">
        <v>1186.4245850350126</v>
      </c>
      <c r="K38" s="178">
        <v>3523.0669669764902</v>
      </c>
      <c r="L38" s="178">
        <v>6432.0524500032188</v>
      </c>
      <c r="M38" s="178">
        <v>-5378.9581754266692</v>
      </c>
      <c r="N38" s="178">
        <v>-30426.090165208123</v>
      </c>
      <c r="O38" s="3"/>
    </row>
    <row r="39" spans="2:25" ht="14.4" thickBot="1">
      <c r="B39" s="169" t="s">
        <v>109</v>
      </c>
      <c r="C39" s="202">
        <v>-4700.2059961276718</v>
      </c>
      <c r="D39" s="169">
        <v>-4614.0030535138285</v>
      </c>
      <c r="E39" s="169">
        <v>2423.7574106148386</v>
      </c>
      <c r="F39" s="169">
        <v>-10522.403184580973</v>
      </c>
      <c r="G39" s="169">
        <v>-3361.5762488206019</v>
      </c>
      <c r="H39" s="169">
        <v>-1411.0116446658503</v>
      </c>
      <c r="I39" s="169">
        <v>-2879.3026757801854</v>
      </c>
      <c r="J39" s="169">
        <v>-1186.4245850350126</v>
      </c>
      <c r="K39" s="169">
        <v>-3523.0669669764902</v>
      </c>
      <c r="L39" s="169">
        <v>-6432.0524500032188</v>
      </c>
      <c r="M39" s="169">
        <v>5378.9581754266692</v>
      </c>
      <c r="N39" s="169">
        <v>30426.090165208123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3.8" hidden="1" thickBot="1">
      <c r="B40" s="166" t="s">
        <v>16</v>
      </c>
      <c r="C40" s="203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  <c r="N40" s="180">
        <v>0</v>
      </c>
    </row>
    <row r="41" spans="2:25" ht="13.8" hidden="1" thickBot="1">
      <c r="B41" s="166" t="s">
        <v>75</v>
      </c>
      <c r="C41" s="20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</row>
    <row r="42" spans="2:25" ht="13.8" hidden="1" thickBot="1">
      <c r="B42" s="166" t="s">
        <v>96</v>
      </c>
      <c r="C42" s="20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</row>
    <row r="43" spans="2:25" ht="13.8" hidden="1" thickBot="1">
      <c r="B43" s="166" t="s">
        <v>97</v>
      </c>
      <c r="C43" s="20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</row>
    <row r="44" spans="2:25" ht="13.8" hidden="1" thickBot="1">
      <c r="B44" s="166" t="s">
        <v>98</v>
      </c>
      <c r="C44" s="20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</row>
    <row r="45" spans="2:25" ht="13.8" hidden="1" thickBot="1">
      <c r="B45" s="166" t="s">
        <v>13</v>
      </c>
      <c r="C45" s="202">
        <v>0</v>
      </c>
      <c r="D45" s="169">
        <v>0</v>
      </c>
      <c r="E45" s="169">
        <v>0</v>
      </c>
      <c r="F45" s="169">
        <v>0</v>
      </c>
      <c r="G45" s="169">
        <v>0</v>
      </c>
      <c r="H45" s="169">
        <v>0</v>
      </c>
      <c r="I45" s="169">
        <v>0</v>
      </c>
      <c r="J45" s="169">
        <v>0</v>
      </c>
      <c r="K45" s="169">
        <v>0</v>
      </c>
      <c r="L45" s="169">
        <v>0</v>
      </c>
      <c r="M45" s="169">
        <v>0</v>
      </c>
      <c r="N45" s="169">
        <v>0</v>
      </c>
    </row>
    <row r="46" spans="2:25" ht="13.8" hidden="1" thickBot="1">
      <c r="B46" s="166" t="s">
        <v>14</v>
      </c>
      <c r="C46" s="20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</row>
    <row r="47" spans="2:25" ht="13.8" hidden="1" thickBot="1">
      <c r="B47" s="166" t="s">
        <v>96</v>
      </c>
      <c r="C47" s="20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</row>
    <row r="48" spans="2:25" ht="13.8" hidden="1" thickBot="1">
      <c r="B48" s="166" t="s">
        <v>99</v>
      </c>
      <c r="C48" s="20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</row>
    <row r="49" spans="1:14" ht="13.8" hidden="1" thickBot="1">
      <c r="B49" s="166" t="s">
        <v>101</v>
      </c>
      <c r="C49" s="20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</row>
    <row r="50" spans="1:14" ht="13.8" hidden="1" thickBot="1">
      <c r="B50" s="166" t="s">
        <v>102</v>
      </c>
      <c r="C50" s="20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</row>
    <row r="51" spans="1:14">
      <c r="B51" s="182" t="s">
        <v>25</v>
      </c>
      <c r="C51" s="200">
        <v>848707.4</v>
      </c>
      <c r="D51" s="200">
        <v>848707.4</v>
      </c>
      <c r="E51" s="183">
        <v>848707.4</v>
      </c>
      <c r="F51" s="183">
        <v>848707.4</v>
      </c>
      <c r="G51" s="183">
        <v>848707.4</v>
      </c>
      <c r="H51" s="183">
        <v>848707.4</v>
      </c>
      <c r="I51" s="183">
        <v>848707.4</v>
      </c>
      <c r="J51" s="183">
        <v>848707.4</v>
      </c>
      <c r="K51" s="183">
        <v>848707.4</v>
      </c>
      <c r="L51" s="183">
        <v>848707.4</v>
      </c>
      <c r="M51" s="183">
        <v>848707.4</v>
      </c>
      <c r="N51" s="183">
        <v>848707.4</v>
      </c>
    </row>
    <row r="52" spans="1:14" ht="13.8" thickBot="1">
      <c r="B52" s="184" t="s">
        <v>26</v>
      </c>
      <c r="C52" s="185">
        <v>0.55380758976859068</v>
      </c>
      <c r="D52" s="185">
        <v>0.5436506213465121</v>
      </c>
      <c r="E52" s="185">
        <v>-0.28558221721818833</v>
      </c>
      <c r="F52" s="185">
        <v>1.2398151806595503</v>
      </c>
      <c r="G52" s="185">
        <v>0.39608188273374334</v>
      </c>
      <c r="H52" s="185">
        <v>0.166254193691</v>
      </c>
      <c r="I52" s="185">
        <v>0.33925740199510285</v>
      </c>
      <c r="J52" s="185">
        <v>0.13979194537893891</v>
      </c>
      <c r="K52" s="185">
        <v>0.41510972650603611</v>
      </c>
      <c r="L52" s="185">
        <v>0.75786454200861431</v>
      </c>
      <c r="M52" s="185">
        <v>-0.63378240550591036</v>
      </c>
      <c r="N52" s="185">
        <v>-3.5849917374595912</v>
      </c>
    </row>
    <row r="53" spans="1:14" ht="13.5" customHeight="1">
      <c r="B53" s="2" t="s">
        <v>123</v>
      </c>
    </row>
    <row r="54" spans="1:14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99"/>
      <c r="N56" s="5"/>
    </row>
  </sheetData>
  <mergeCells count="4">
    <mergeCell ref="B2:N2"/>
    <mergeCell ref="B4:N4"/>
    <mergeCell ref="B3:N3"/>
    <mergeCell ref="O2:R3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CF6B-A172-46BE-88D8-3CAC2570DC0B}">
  <sheetPr codeName="Sheet29">
    <tabColor theme="4" tint="-0.249977111117893"/>
    <pageSetUpPr fitToPage="1"/>
  </sheetPr>
  <dimension ref="B2:AA78"/>
  <sheetViews>
    <sheetView topLeftCell="A9" zoomScaleNormal="100" workbookViewId="0">
      <selection activeCell="N7" sqref="N7"/>
    </sheetView>
  </sheetViews>
  <sheetFormatPr baseColWidth="10" defaultColWidth="11.44140625" defaultRowHeight="13.2"/>
  <cols>
    <col min="1" max="1" width="5.44140625" style="7" customWidth="1"/>
    <col min="2" max="2" width="45" style="4" customWidth="1"/>
    <col min="3" max="3" width="14" style="4" customWidth="1"/>
    <col min="4" max="4" width="8.5546875" style="4" bestFit="1" customWidth="1"/>
    <col min="5" max="9" width="8.6640625" style="4" bestFit="1" customWidth="1"/>
    <col min="10" max="10" width="8.88671875" style="4" bestFit="1" customWidth="1"/>
    <col min="11" max="11" width="11.44140625" style="4" bestFit="1" customWidth="1"/>
    <col min="12" max="12" width="8.88671875" style="4" bestFit="1" customWidth="1"/>
    <col min="13" max="13" width="10.6640625" style="4" customWidth="1"/>
    <col min="14" max="14" width="9.88671875" style="5" bestFit="1" customWidth="1"/>
    <col min="15" max="15" width="12.88671875" style="6" hidden="1" customWidth="1"/>
    <col min="16" max="16" width="11.44140625" style="6" hidden="1" customWidth="1"/>
    <col min="17" max="18" width="15.5546875" style="6" hidden="1" customWidth="1"/>
    <col min="19" max="20" width="11.44140625" style="6" hidden="1" customWidth="1"/>
    <col min="21" max="25" width="0" style="7" hidden="1" customWidth="1"/>
    <col min="26" max="16384" width="11.44140625" style="7"/>
  </cols>
  <sheetData>
    <row r="2" spans="2:27" ht="15.6">
      <c r="B2" s="269" t="s">
        <v>0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2:27" ht="15.6">
      <c r="B3" s="267">
        <v>2023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2:27" ht="18" customHeight="1" thickBot="1">
      <c r="B4" s="268" t="s">
        <v>1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</row>
    <row r="5" spans="2:27" ht="25.5" customHeight="1" thickBot="1"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</row>
    <row r="6" spans="2:27" ht="3" customHeight="1" thickBot="1">
      <c r="B6" s="9"/>
      <c r="C6" s="107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"/>
    </row>
    <row r="7" spans="2:27">
      <c r="B7" s="144" t="s">
        <v>2</v>
      </c>
      <c r="C7" s="145">
        <v>11070.047580195896</v>
      </c>
      <c r="D7" s="145">
        <v>21019.677840791792</v>
      </c>
      <c r="E7" s="145">
        <v>32996.369549801791</v>
      </c>
      <c r="F7" s="145">
        <v>53381.036787523037</v>
      </c>
      <c r="G7" s="145">
        <v>63161.373568057366</v>
      </c>
      <c r="H7" s="145">
        <v>80550.161136564362</v>
      </c>
      <c r="I7" s="145">
        <v>92661.007317006559</v>
      </c>
      <c r="J7" s="145">
        <v>104539.80265457308</v>
      </c>
      <c r="K7" s="145">
        <v>122041.60499921297</v>
      </c>
      <c r="L7" s="145">
        <v>133828.64343704164</v>
      </c>
      <c r="M7" s="145">
        <v>145481.87898009201</v>
      </c>
      <c r="N7" s="145">
        <v>165042.89310555099</v>
      </c>
    </row>
    <row r="8" spans="2:27" ht="9.75" customHeight="1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r="9" spans="2:27">
      <c r="B9" s="144" t="s">
        <v>3</v>
      </c>
      <c r="C9" s="145">
        <v>10869.189494270002</v>
      </c>
      <c r="D9" s="145">
        <v>20592.373252030004</v>
      </c>
      <c r="E9" s="145">
        <v>32219.60369217</v>
      </c>
      <c r="F9" s="145">
        <v>52342.179055730005</v>
      </c>
      <c r="G9" s="145">
        <v>61828.016459400002</v>
      </c>
      <c r="H9" s="145">
        <v>78713.51552993001</v>
      </c>
      <c r="I9" s="145">
        <v>90514.440841610005</v>
      </c>
      <c r="J9" s="145">
        <v>102125.64470793999</v>
      </c>
      <c r="K9" s="145">
        <v>119336.48270515099</v>
      </c>
      <c r="L9" s="145">
        <v>130763.86261641099</v>
      </c>
      <c r="M9" s="145">
        <v>142086.621162861</v>
      </c>
      <c r="N9" s="145">
        <v>160558.94846188099</v>
      </c>
      <c r="U9" s="6"/>
      <c r="V9" s="6"/>
      <c r="W9" s="6"/>
      <c r="X9" s="6"/>
      <c r="Y9" s="6"/>
      <c r="Z9" s="6"/>
    </row>
    <row r="10" spans="2:27">
      <c r="B10" s="148" t="s">
        <v>34</v>
      </c>
      <c r="C10" s="145">
        <v>9840.8854961400011</v>
      </c>
      <c r="D10" s="145">
        <v>18386.029249530002</v>
      </c>
      <c r="E10" s="145">
        <v>27986.899555849999</v>
      </c>
      <c r="F10" s="145">
        <v>47309.460724260003</v>
      </c>
      <c r="G10" s="145">
        <v>57159.592683260002</v>
      </c>
      <c r="H10" s="145">
        <v>73112.244339470009</v>
      </c>
      <c r="I10" s="145">
        <v>83621.497278909999</v>
      </c>
      <c r="J10" s="145">
        <v>94537.802034669992</v>
      </c>
      <c r="K10" s="145">
        <v>110368.54138814</v>
      </c>
      <c r="L10" s="145">
        <v>121140.67283007999</v>
      </c>
      <c r="M10" s="145">
        <v>131791.82108281</v>
      </c>
      <c r="N10" s="145">
        <v>148863.60675323999</v>
      </c>
    </row>
    <row r="11" spans="2:27">
      <c r="B11" s="149" t="s">
        <v>35</v>
      </c>
      <c r="C11" s="145">
        <v>2081.6022367699998</v>
      </c>
      <c r="D11" s="145">
        <v>3443.2854786099997</v>
      </c>
      <c r="E11" s="145">
        <v>5097.5030077399988</v>
      </c>
      <c r="F11" s="145">
        <v>16981.503643470001</v>
      </c>
      <c r="G11" s="145">
        <v>18923.092622089996</v>
      </c>
      <c r="H11" s="145">
        <v>26816.520895939997</v>
      </c>
      <c r="I11" s="145">
        <v>28580.301380990004</v>
      </c>
      <c r="J11" s="145">
        <v>30568.806987259999</v>
      </c>
      <c r="K11" s="145">
        <v>37811.444954440005</v>
      </c>
      <c r="L11" s="145">
        <v>39944.270878460004</v>
      </c>
      <c r="M11" s="145">
        <v>41713.366315500003</v>
      </c>
      <c r="N11" s="145">
        <v>49712.105353570005</v>
      </c>
      <c r="U11" s="6"/>
      <c r="V11" s="6"/>
      <c r="W11" s="6"/>
      <c r="X11" s="6"/>
      <c r="Y11" s="6"/>
      <c r="Z11" s="6"/>
      <c r="AA11" s="6"/>
    </row>
    <row r="12" spans="2:27">
      <c r="B12" s="150" t="s">
        <v>33</v>
      </c>
      <c r="C12" s="198">
        <v>2011.5487646899999</v>
      </c>
      <c r="D12" s="198">
        <v>3292.0785913999998</v>
      </c>
      <c r="E12" s="198">
        <v>4824.8263421699994</v>
      </c>
      <c r="F12" s="198">
        <v>14140.28200125</v>
      </c>
      <c r="G12" s="198">
        <v>16702.473829749997</v>
      </c>
      <c r="H12" s="198">
        <v>23609.118500839999</v>
      </c>
      <c r="I12" s="198">
        <v>25272.178412240002</v>
      </c>
      <c r="J12" s="198">
        <v>27087.687324570001</v>
      </c>
      <c r="K12" s="199">
        <v>33414.938111360003</v>
      </c>
      <c r="L12" s="199">
        <v>35387.448322570002</v>
      </c>
      <c r="M12" s="199">
        <v>37028.023790030005</v>
      </c>
      <c r="N12" s="198">
        <v>44883.518268560008</v>
      </c>
    </row>
    <row r="13" spans="2:27">
      <c r="B13" s="150" t="s">
        <v>36</v>
      </c>
      <c r="C13" s="198">
        <v>5.2061130799999997</v>
      </c>
      <c r="D13" s="198">
        <v>21.155067799999998</v>
      </c>
      <c r="E13" s="198">
        <v>41.065629319999999</v>
      </c>
      <c r="F13" s="198">
        <v>2232.86984411</v>
      </c>
      <c r="G13" s="198">
        <v>1516.2733039499999</v>
      </c>
      <c r="H13" s="198">
        <v>2414.3963603100001</v>
      </c>
      <c r="I13" s="198">
        <v>2420.0677027000002</v>
      </c>
      <c r="J13" s="198">
        <v>2503.6466392800003</v>
      </c>
      <c r="K13" s="199">
        <v>3337.0455208200001</v>
      </c>
      <c r="L13" s="199">
        <v>3412.8577610299999</v>
      </c>
      <c r="M13" s="199">
        <v>3450.7325247599997</v>
      </c>
      <c r="N13" s="198">
        <v>3489.2166344499997</v>
      </c>
    </row>
    <row r="14" spans="2:27">
      <c r="B14" s="150" t="s">
        <v>37</v>
      </c>
      <c r="C14" s="198">
        <v>54.373246739999999</v>
      </c>
      <c r="D14" s="198">
        <v>112.65312843</v>
      </c>
      <c r="E14" s="198">
        <v>192.60984622000001</v>
      </c>
      <c r="F14" s="198">
        <v>253.93564661000005</v>
      </c>
      <c r="G14" s="198">
        <v>336.58404498000004</v>
      </c>
      <c r="H14" s="198">
        <v>413.40101415000004</v>
      </c>
      <c r="I14" s="198">
        <v>492.66359629000004</v>
      </c>
      <c r="J14" s="198">
        <v>576.85978005000004</v>
      </c>
      <c r="K14" s="199">
        <v>653.86956751000002</v>
      </c>
      <c r="L14" s="199">
        <v>732.75524469000004</v>
      </c>
      <c r="M14" s="199">
        <v>817.46524747000001</v>
      </c>
      <c r="N14" s="198">
        <v>910.47420615999999</v>
      </c>
      <c r="U14" s="6"/>
      <c r="V14" s="6"/>
      <c r="W14" s="6"/>
      <c r="X14" s="6"/>
      <c r="Y14" s="6"/>
      <c r="Z14" s="6"/>
    </row>
    <row r="15" spans="2:27">
      <c r="B15" s="150" t="s">
        <v>38</v>
      </c>
      <c r="C15" s="198">
        <v>10.47411226</v>
      </c>
      <c r="D15" s="198">
        <v>17.398690980000001</v>
      </c>
      <c r="E15" s="198">
        <v>39.001190030000004</v>
      </c>
      <c r="F15" s="198">
        <v>354.41615149999996</v>
      </c>
      <c r="G15" s="198">
        <v>367.76144340999997</v>
      </c>
      <c r="H15" s="198">
        <v>379.60502063999996</v>
      </c>
      <c r="I15" s="198">
        <v>395.39166975999996</v>
      </c>
      <c r="J15" s="198">
        <v>400.61324335999996</v>
      </c>
      <c r="K15" s="199">
        <v>405.59175474999995</v>
      </c>
      <c r="L15" s="199">
        <v>411.20955016999994</v>
      </c>
      <c r="M15" s="199">
        <v>417.14475323999994</v>
      </c>
      <c r="N15" s="198">
        <v>428.89624439999994</v>
      </c>
    </row>
    <row r="16" spans="2:27">
      <c r="B16" s="150" t="s">
        <v>39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0</v>
      </c>
      <c r="M16" s="198">
        <v>0</v>
      </c>
      <c r="N16" s="198">
        <v>0</v>
      </c>
    </row>
    <row r="17" spans="2:16" s="7" customFormat="1"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2:16" s="7" customFormat="1">
      <c r="B18" s="149" t="s">
        <v>40</v>
      </c>
      <c r="C18" s="145">
        <v>6909.6462070800007</v>
      </c>
      <c r="D18" s="145">
        <v>13246.34731972</v>
      </c>
      <c r="E18" s="145">
        <v>20250.726972799999</v>
      </c>
      <c r="F18" s="145">
        <v>26877.535987629999</v>
      </c>
      <c r="G18" s="145">
        <v>33863.607445729998</v>
      </c>
      <c r="H18" s="145">
        <v>40900.27584129</v>
      </c>
      <c r="I18" s="145">
        <v>48678.359114029998</v>
      </c>
      <c r="J18" s="145">
        <v>56520.469253830001</v>
      </c>
      <c r="K18" s="145">
        <v>64099.361574509996</v>
      </c>
      <c r="L18" s="145">
        <v>71683.667285679985</v>
      </c>
      <c r="M18" s="145">
        <v>79428.076575659987</v>
      </c>
      <c r="N18" s="145">
        <v>87292.111660230003</v>
      </c>
    </row>
    <row r="19" spans="2:16" s="7" customFormat="1">
      <c r="B19" s="151" t="s">
        <v>41</v>
      </c>
      <c r="C19" s="145">
        <v>5633.5370840300002</v>
      </c>
      <c r="D19" s="145">
        <v>10809.047283329999</v>
      </c>
      <c r="E19" s="145">
        <v>16603.964820009998</v>
      </c>
      <c r="F19" s="145">
        <v>22002.233798929999</v>
      </c>
      <c r="G19" s="145">
        <v>27870.158171319999</v>
      </c>
      <c r="H19" s="145">
        <v>33740.181889539999</v>
      </c>
      <c r="I19" s="145">
        <v>39960.448991289995</v>
      </c>
      <c r="J19" s="145">
        <v>46127.60368203</v>
      </c>
      <c r="K19" s="145">
        <v>52102.786974309995</v>
      </c>
      <c r="L19" s="145">
        <v>58049.220093969991</v>
      </c>
      <c r="M19" s="145">
        <v>64265.353092999991</v>
      </c>
      <c r="N19" s="145">
        <v>70604.431307360006</v>
      </c>
    </row>
    <row r="20" spans="2:16" s="7" customFormat="1">
      <c r="B20" s="152" t="s">
        <v>42</v>
      </c>
      <c r="C20" s="198">
        <v>5163.9811924700007</v>
      </c>
      <c r="D20" s="198">
        <v>9915.3754762400004</v>
      </c>
      <c r="E20" s="198">
        <v>15233.40107527</v>
      </c>
      <c r="F20" s="198">
        <v>20119.46747942</v>
      </c>
      <c r="G20" s="198">
        <v>25470.55610518</v>
      </c>
      <c r="H20" s="198">
        <v>30817.877364749998</v>
      </c>
      <c r="I20" s="198">
        <v>36455.950325469996</v>
      </c>
      <c r="J20" s="198">
        <v>42108.063837369999</v>
      </c>
      <c r="K20" s="199">
        <v>47542.365609089997</v>
      </c>
      <c r="L20" s="199">
        <v>52948.044723119994</v>
      </c>
      <c r="M20" s="199">
        <v>58621.341147739993</v>
      </c>
      <c r="N20" s="198">
        <v>64421.120096449995</v>
      </c>
    </row>
    <row r="21" spans="2:16" s="7" customFormat="1">
      <c r="B21" s="152" t="s">
        <v>43</v>
      </c>
      <c r="C21" s="198">
        <v>469.55589155999951</v>
      </c>
      <c r="D21" s="198">
        <v>893.67180708999877</v>
      </c>
      <c r="E21" s="198">
        <v>1370.5637447399986</v>
      </c>
      <c r="F21" s="198">
        <v>1882.7663195099994</v>
      </c>
      <c r="G21" s="198">
        <v>2399.6020661399998</v>
      </c>
      <c r="H21" s="198">
        <v>2922.3045247900009</v>
      </c>
      <c r="I21" s="198">
        <v>3504.4986658199996</v>
      </c>
      <c r="J21" s="198">
        <v>4019.5398446600011</v>
      </c>
      <c r="K21" s="199">
        <v>4560.4213652199996</v>
      </c>
      <c r="L21" s="199">
        <v>5101.1753708499964</v>
      </c>
      <c r="M21" s="199">
        <v>5644.0119452599974</v>
      </c>
      <c r="N21" s="198">
        <v>6183.3112109100111</v>
      </c>
    </row>
    <row r="22" spans="2:16" s="7" customFormat="1"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P22" s="135"/>
    </row>
    <row r="23" spans="2:16" s="7" customFormat="1">
      <c r="B23" s="151" t="s">
        <v>44</v>
      </c>
      <c r="C23" s="145">
        <v>1276.1091230500001</v>
      </c>
      <c r="D23" s="145">
        <v>2437.3000363900001</v>
      </c>
      <c r="E23" s="145">
        <v>3646.7621527900001</v>
      </c>
      <c r="F23" s="145">
        <v>4875.3021886999995</v>
      </c>
      <c r="G23" s="145">
        <v>5993.4492744099998</v>
      </c>
      <c r="H23" s="145">
        <v>7160.0939517500001</v>
      </c>
      <c r="I23" s="145">
        <v>8717.9101227399988</v>
      </c>
      <c r="J23" s="145">
        <v>10392.865571800001</v>
      </c>
      <c r="K23" s="145">
        <v>11996.5746002</v>
      </c>
      <c r="L23" s="145">
        <v>13634.44719171</v>
      </c>
      <c r="M23" s="145">
        <v>15162.72348266</v>
      </c>
      <c r="N23" s="145">
        <v>16687.68035287</v>
      </c>
    </row>
    <row r="24" spans="2:16" s="7" customFormat="1">
      <c r="B24" s="152" t="s">
        <v>45</v>
      </c>
      <c r="C24" s="198">
        <v>948.24527832000001</v>
      </c>
      <c r="D24" s="198">
        <v>1847.86433113</v>
      </c>
      <c r="E24" s="198">
        <v>2672.5015052399999</v>
      </c>
      <c r="F24" s="198">
        <v>3655.6846380399998</v>
      </c>
      <c r="G24" s="198">
        <v>4557.1680820399997</v>
      </c>
      <c r="H24" s="198">
        <v>5525.6763898899999</v>
      </c>
      <c r="I24" s="198">
        <v>6464.5472228199997</v>
      </c>
      <c r="J24" s="198">
        <v>7419.1269520699998</v>
      </c>
      <c r="K24" s="199">
        <v>8374.2357167199989</v>
      </c>
      <c r="L24" s="199">
        <v>9306.2909541299996</v>
      </c>
      <c r="M24" s="199">
        <v>10198.1466029</v>
      </c>
      <c r="N24" s="198">
        <v>11100.61487594</v>
      </c>
    </row>
    <row r="25" spans="2:16" s="7" customFormat="1">
      <c r="B25" s="152" t="s">
        <v>43</v>
      </c>
      <c r="C25" s="198">
        <v>327.86384473000004</v>
      </c>
      <c r="D25" s="198">
        <v>589.43570526000008</v>
      </c>
      <c r="E25" s="198">
        <v>974.26064755000016</v>
      </c>
      <c r="F25" s="198">
        <v>1219.6175506600002</v>
      </c>
      <c r="G25" s="198">
        <v>1436.2811923700003</v>
      </c>
      <c r="H25" s="198">
        <v>1634.4175618600002</v>
      </c>
      <c r="I25" s="198">
        <v>2253.36289992</v>
      </c>
      <c r="J25" s="198">
        <v>2973.7386197300002</v>
      </c>
      <c r="K25" s="199">
        <v>3622.3388834800003</v>
      </c>
      <c r="L25" s="199">
        <v>4328.1562375800004</v>
      </c>
      <c r="M25" s="199">
        <v>4964.5768797600003</v>
      </c>
      <c r="N25" s="198">
        <v>5587.0654769299999</v>
      </c>
    </row>
    <row r="26" spans="2:16" s="7" customFormat="1"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</row>
    <row r="27" spans="2:16" s="7" customFormat="1">
      <c r="B27" s="149" t="s">
        <v>46</v>
      </c>
      <c r="C27" s="145">
        <v>490.43636029999999</v>
      </c>
      <c r="D27" s="145">
        <v>958.88115966999999</v>
      </c>
      <c r="E27" s="145">
        <v>1551.23204966</v>
      </c>
      <c r="F27" s="145">
        <v>2010.98751404</v>
      </c>
      <c r="G27" s="145">
        <v>2578.5997809099999</v>
      </c>
      <c r="H27" s="145">
        <v>3198.4288791999998</v>
      </c>
      <c r="I27" s="145">
        <v>3831.32890159</v>
      </c>
      <c r="J27" s="145">
        <v>4551.4577818500002</v>
      </c>
      <c r="K27" s="145">
        <v>5208.0011610700003</v>
      </c>
      <c r="L27" s="145">
        <v>5929.3701936300004</v>
      </c>
      <c r="M27" s="145">
        <v>6693.7433318399999</v>
      </c>
      <c r="N27" s="145">
        <v>7490.2951793000002</v>
      </c>
    </row>
    <row r="28" spans="2:16" s="7" customFormat="1">
      <c r="B28" s="151" t="s">
        <v>47</v>
      </c>
      <c r="C28" s="198">
        <v>490.43636029999999</v>
      </c>
      <c r="D28" s="198">
        <v>958.88115966999999</v>
      </c>
      <c r="E28" s="198">
        <v>1551.23204966</v>
      </c>
      <c r="F28" s="198">
        <v>2010.98751404</v>
      </c>
      <c r="G28" s="198">
        <v>2578.5997809099999</v>
      </c>
      <c r="H28" s="198">
        <v>3198.4288791999998</v>
      </c>
      <c r="I28" s="198">
        <v>3831.32890159</v>
      </c>
      <c r="J28" s="198">
        <v>4551.4577818500002</v>
      </c>
      <c r="K28" s="199">
        <v>5208.0011610700003</v>
      </c>
      <c r="L28" s="199">
        <v>5929.3701936300004</v>
      </c>
      <c r="M28" s="199">
        <v>6693.7433318399999</v>
      </c>
      <c r="N28" s="198">
        <v>7490.2951793000002</v>
      </c>
    </row>
    <row r="29" spans="2:16" s="7" customFormat="1">
      <c r="B29" s="151" t="s">
        <v>48</v>
      </c>
      <c r="C29" s="198">
        <v>0</v>
      </c>
      <c r="D29" s="198">
        <v>0</v>
      </c>
      <c r="E29" s="198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</row>
    <row r="30" spans="2:16" s="7" customFormat="1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spans="2:16" s="7" customFormat="1">
      <c r="B31" s="149" t="s">
        <v>49</v>
      </c>
      <c r="C31" s="195">
        <v>0.84208779</v>
      </c>
      <c r="D31" s="195">
        <v>2.6239297600000002</v>
      </c>
      <c r="E31" s="195">
        <v>3.7675361199999999</v>
      </c>
      <c r="F31" s="195">
        <v>5.1364688100000002</v>
      </c>
      <c r="G31" s="195">
        <v>6.1004139000000004</v>
      </c>
      <c r="H31" s="195">
        <v>7.0072253300000007</v>
      </c>
      <c r="I31" s="195">
        <v>8.1115169200000015</v>
      </c>
      <c r="J31" s="195">
        <v>9.2291266100000016</v>
      </c>
      <c r="K31" s="194">
        <v>9.6058715400000008</v>
      </c>
      <c r="L31" s="194">
        <v>10.99439244</v>
      </c>
      <c r="M31" s="194">
        <v>12.37975872</v>
      </c>
      <c r="N31" s="195">
        <v>12.940703539999999</v>
      </c>
    </row>
    <row r="32" spans="2:16" s="7" customFormat="1">
      <c r="B32" s="149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2:26">
      <c r="B33" s="148" t="s">
        <v>53</v>
      </c>
      <c r="C33" s="195">
        <v>358.35860419999995</v>
      </c>
      <c r="D33" s="195">
        <v>734.89136177</v>
      </c>
      <c r="E33" s="195">
        <v>1083.6699895300001</v>
      </c>
      <c r="F33" s="195">
        <v>1434.2971103100001</v>
      </c>
      <c r="G33" s="195">
        <v>1788.19242063</v>
      </c>
      <c r="H33" s="195">
        <v>2190.0114977100002</v>
      </c>
      <c r="I33" s="195">
        <v>2523.3963653800001</v>
      </c>
      <c r="J33" s="195">
        <v>2887.8388851200002</v>
      </c>
      <c r="K33" s="194">
        <v>3240.1278265800001</v>
      </c>
      <c r="L33" s="194">
        <v>3572.3700798700002</v>
      </c>
      <c r="M33" s="194">
        <v>3944.2551010900002</v>
      </c>
      <c r="N33" s="195">
        <v>4356.1538565999999</v>
      </c>
    </row>
    <row r="34" spans="2:26" ht="15.75" customHeight="1">
      <c r="B34" s="14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2:26">
      <c r="B35" s="148" t="s">
        <v>50</v>
      </c>
      <c r="C35" s="145">
        <v>1028.3039981299999</v>
      </c>
      <c r="D35" s="145">
        <v>2206.3440025</v>
      </c>
      <c r="E35" s="145">
        <v>4232.7041363200005</v>
      </c>
      <c r="F35" s="145">
        <v>5032.7183314699996</v>
      </c>
      <c r="G35" s="145">
        <v>4668.42377614</v>
      </c>
      <c r="H35" s="145">
        <v>5601.2711904600001</v>
      </c>
      <c r="I35" s="145">
        <v>6892.9435627000003</v>
      </c>
      <c r="J35" s="145">
        <v>7587.8426732700009</v>
      </c>
      <c r="K35" s="145">
        <v>8967.9413170109983</v>
      </c>
      <c r="L35" s="145">
        <v>9623.1897863310005</v>
      </c>
      <c r="M35" s="145">
        <v>10294.800080051002</v>
      </c>
      <c r="N35" s="145">
        <v>11695.341708640997</v>
      </c>
    </row>
    <row r="36" spans="2:26" ht="8.25" customHeight="1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U36" s="6"/>
      <c r="V36" s="6"/>
      <c r="W36" s="6"/>
      <c r="X36" s="6"/>
      <c r="Y36" s="6"/>
      <c r="Z36" s="6"/>
    </row>
    <row r="37" spans="2:26">
      <c r="B37" s="153" t="s">
        <v>51</v>
      </c>
      <c r="C37" s="145">
        <v>0</v>
      </c>
      <c r="D37" s="145">
        <v>10</v>
      </c>
      <c r="E37" s="145">
        <v>20</v>
      </c>
      <c r="F37" s="145">
        <v>136.89954213999999</v>
      </c>
      <c r="G37" s="145">
        <v>146.89954213999999</v>
      </c>
      <c r="H37" s="145">
        <v>156.89954213999999</v>
      </c>
      <c r="I37" s="145">
        <v>244.87767176</v>
      </c>
      <c r="J37" s="145">
        <v>254.87767176</v>
      </c>
      <c r="K37" s="145">
        <v>440.28939609999998</v>
      </c>
      <c r="L37" s="145">
        <v>450.28939609999998</v>
      </c>
      <c r="M37" s="145">
        <v>460.28939609999998</v>
      </c>
      <c r="N37" s="145">
        <v>490</v>
      </c>
      <c r="U37" s="6"/>
      <c r="V37" s="6"/>
      <c r="W37" s="6"/>
      <c r="X37" s="6"/>
      <c r="Y37" s="6"/>
      <c r="Z37" s="6"/>
    </row>
    <row r="38" spans="2:26">
      <c r="B38" s="153" t="s">
        <v>52</v>
      </c>
      <c r="C38" s="145">
        <v>1028.3039981299999</v>
      </c>
      <c r="D38" s="145">
        <v>2196.3440025</v>
      </c>
      <c r="E38" s="145">
        <v>4212.7041363200005</v>
      </c>
      <c r="F38" s="145">
        <v>4895.8187893300001</v>
      </c>
      <c r="G38" s="145">
        <v>4521.5242340000004</v>
      </c>
      <c r="H38" s="145">
        <v>5444.3716483200005</v>
      </c>
      <c r="I38" s="145">
        <v>6648.0658909399999</v>
      </c>
      <c r="J38" s="145">
        <v>7332.9650015100005</v>
      </c>
      <c r="K38" s="145">
        <v>8527.6519209109974</v>
      </c>
      <c r="L38" s="145">
        <v>9172.9003902309996</v>
      </c>
      <c r="M38" s="145">
        <v>9834.5106839510008</v>
      </c>
      <c r="N38" s="145">
        <v>11205.341708640997</v>
      </c>
    </row>
    <row r="39" spans="2:26">
      <c r="B39" s="150" t="s">
        <v>114</v>
      </c>
      <c r="C39" s="147">
        <v>537.91499999999996</v>
      </c>
      <c r="D39" s="147">
        <v>537.91499999999996</v>
      </c>
      <c r="E39" s="147">
        <v>537.91499999999996</v>
      </c>
      <c r="F39" s="147">
        <v>537.91499999999996</v>
      </c>
      <c r="G39" s="147">
        <v>537.91499999999996</v>
      </c>
      <c r="H39" s="147">
        <v>953.04674999999997</v>
      </c>
      <c r="I39" s="147">
        <v>1491.0601875</v>
      </c>
      <c r="J39" s="147">
        <v>1491.0601875</v>
      </c>
      <c r="K39" s="147">
        <v>1491.0601875</v>
      </c>
      <c r="L39" s="147">
        <v>1491.0601875</v>
      </c>
      <c r="M39" s="147">
        <v>1491.0601875</v>
      </c>
      <c r="N39" s="147">
        <v>1906.97325</v>
      </c>
    </row>
    <row r="40" spans="2:26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2:26">
      <c r="B41" s="154" t="s">
        <v>115</v>
      </c>
      <c r="C41" s="195">
        <v>101.70942352589375</v>
      </c>
      <c r="D41" s="195">
        <v>198.65223065178751</v>
      </c>
      <c r="E41" s="195">
        <v>291.66259203178748</v>
      </c>
      <c r="F41" s="195">
        <v>389.8040275530285</v>
      </c>
      <c r="G41" s="195">
        <v>491.23372287737129</v>
      </c>
      <c r="H41" s="195">
        <v>632.68535530434281</v>
      </c>
      <c r="I41" s="195">
        <v>745.69926205654076</v>
      </c>
      <c r="J41" s="195">
        <v>846.78308233308144</v>
      </c>
      <c r="K41" s="194">
        <v>945.07857220197866</v>
      </c>
      <c r="L41" s="197">
        <v>1098.7495404806596</v>
      </c>
      <c r="M41" s="194">
        <v>1197.9939075713191</v>
      </c>
      <c r="N41" s="145">
        <v>1347.8113717700001</v>
      </c>
    </row>
    <row r="42" spans="2:26">
      <c r="B42" s="154" t="s">
        <v>5</v>
      </c>
      <c r="C42" s="195">
        <v>0</v>
      </c>
      <c r="D42" s="195">
        <v>0</v>
      </c>
      <c r="E42" s="195">
        <v>0</v>
      </c>
      <c r="F42" s="195">
        <v>0</v>
      </c>
      <c r="G42" s="195">
        <v>0</v>
      </c>
      <c r="H42" s="195">
        <v>0</v>
      </c>
      <c r="I42" s="195">
        <v>0</v>
      </c>
      <c r="J42" s="195">
        <v>0</v>
      </c>
      <c r="K42" s="194">
        <v>0</v>
      </c>
      <c r="L42" s="194">
        <v>0</v>
      </c>
      <c r="M42" s="194">
        <v>0</v>
      </c>
      <c r="N42" s="145">
        <v>0</v>
      </c>
    </row>
    <row r="43" spans="2:26">
      <c r="B43" s="154" t="s">
        <v>6</v>
      </c>
      <c r="C43" s="195">
        <v>99.148662400000006</v>
      </c>
      <c r="D43" s="195">
        <v>226.50761661999999</v>
      </c>
      <c r="E43" s="195">
        <v>441.19911472000001</v>
      </c>
      <c r="F43" s="195">
        <v>594.71550099000001</v>
      </c>
      <c r="G43" s="195">
        <v>769.80978857000002</v>
      </c>
      <c r="H43" s="195">
        <v>1075.6473771399999</v>
      </c>
      <c r="I43" s="195">
        <v>1246.3644971499998</v>
      </c>
      <c r="J43" s="195">
        <v>1404.58560119</v>
      </c>
      <c r="K43" s="194">
        <v>1563.5502392599999</v>
      </c>
      <c r="L43" s="194">
        <v>1753.4246925500001</v>
      </c>
      <c r="M43" s="194">
        <v>1940.6636142900002</v>
      </c>
      <c r="N43" s="145">
        <v>2198.43216484</v>
      </c>
      <c r="Q43" s="101"/>
      <c r="R43" s="101"/>
      <c r="S43" s="101"/>
    </row>
    <row r="44" spans="2:26" ht="13.8" thickBot="1">
      <c r="B44" s="155" t="s">
        <v>7</v>
      </c>
      <c r="C44" s="196">
        <v>0</v>
      </c>
      <c r="D44" s="195">
        <v>2.1447414899999999</v>
      </c>
      <c r="E44" s="195">
        <v>43.904150880000003</v>
      </c>
      <c r="F44" s="195">
        <v>54.338203249999999</v>
      </c>
      <c r="G44" s="195">
        <v>72.313597209999998</v>
      </c>
      <c r="H44" s="195">
        <v>128.31287419</v>
      </c>
      <c r="I44" s="195">
        <v>154.50271619</v>
      </c>
      <c r="J44" s="195">
        <v>162.78926311000001</v>
      </c>
      <c r="K44" s="194">
        <v>196.49348259999999</v>
      </c>
      <c r="L44" s="194">
        <v>212.60658760000001</v>
      </c>
      <c r="M44" s="194">
        <v>256.60029537000003</v>
      </c>
      <c r="N44" s="156">
        <v>937.70110705999991</v>
      </c>
    </row>
    <row r="45" spans="2:26" ht="1.5" customHeight="1" thickBot="1">
      <c r="B45" s="157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</row>
    <row r="46" spans="2:26">
      <c r="B46" s="270" t="s">
        <v>103</v>
      </c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7"/>
      <c r="P46" s="7"/>
      <c r="Q46" s="7"/>
      <c r="R46" s="7"/>
      <c r="S46" s="7"/>
      <c r="T46" s="7"/>
    </row>
    <row r="47" spans="2:26" ht="15.75" customHeight="1">
      <c r="B47" s="129" t="s">
        <v>112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</row>
    <row r="48" spans="2:26" ht="12.75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</row>
    <row r="49" spans="2:14">
      <c r="B49" s="12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6"/>
    </row>
    <row r="50" spans="2:14">
      <c r="B50" s="7"/>
      <c r="C50" s="7"/>
      <c r="D50" s="7"/>
      <c r="E50" s="7"/>
      <c r="F50" s="7"/>
      <c r="G50" s="7"/>
      <c r="H50" s="7"/>
      <c r="I50" s="6"/>
      <c r="J50" s="7"/>
      <c r="K50" s="7"/>
      <c r="L50" s="7"/>
      <c r="M50" s="7"/>
      <c r="N50" s="6"/>
    </row>
    <row r="51" spans="2:1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"/>
    </row>
    <row r="52" spans="2:1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/>
    </row>
    <row r="54" spans="2:1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/>
    </row>
    <row r="55" spans="2:14">
      <c r="B55" s="7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2:1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6"/>
    </row>
    <row r="57" spans="2:1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6"/>
    </row>
    <row r="58" spans="2:1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6"/>
    </row>
    <row r="59" spans="2:1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6"/>
    </row>
    <row r="60" spans="2:1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6"/>
    </row>
    <row r="61" spans="2:1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6"/>
    </row>
    <row r="62" spans="2:1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6"/>
    </row>
    <row r="63" spans="2:1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6"/>
    </row>
    <row r="64" spans="2:1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6"/>
    </row>
    <row r="65" spans="2:1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6"/>
    </row>
    <row r="66" spans="2:1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6"/>
    </row>
    <row r="67" spans="2:1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6"/>
    </row>
    <row r="68" spans="2:14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6"/>
    </row>
    <row r="69" spans="2:1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6"/>
    </row>
    <row r="70" spans="2:14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6"/>
    </row>
    <row r="71" spans="2:14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6"/>
    </row>
    <row r="72" spans="2:1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6"/>
    </row>
    <row r="73" spans="2:14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6"/>
    </row>
    <row r="74" spans="2:14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6"/>
    </row>
    <row r="75" spans="2:14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6"/>
    </row>
    <row r="76" spans="2:14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6"/>
    </row>
    <row r="77" spans="2:1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6"/>
    </row>
    <row r="78" spans="2:1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6"/>
    </row>
  </sheetData>
  <mergeCells count="4">
    <mergeCell ref="B2:N2"/>
    <mergeCell ref="B3:N3"/>
    <mergeCell ref="B4:N4"/>
    <mergeCell ref="B46:N46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3EA3-D8B5-432E-A8F2-E2572B565A0F}">
  <sheetPr codeName="Sheet1">
    <tabColor theme="4" tint="-0.249977111117893"/>
    <pageSetUpPr fitToPage="1"/>
  </sheetPr>
  <dimension ref="A1:HK65"/>
  <sheetViews>
    <sheetView showGridLines="0" zoomScale="85" zoomScaleNormal="85" workbookViewId="0">
      <selection activeCell="O13" sqref="O13"/>
    </sheetView>
  </sheetViews>
  <sheetFormatPr baseColWidth="10" defaultColWidth="11.44140625" defaultRowHeight="13.2"/>
  <cols>
    <col min="1" max="1" width="6" style="5" customWidth="1"/>
    <col min="2" max="2" width="48" style="5" customWidth="1"/>
    <col min="3" max="3" width="8.109375" style="5" bestFit="1" customWidth="1"/>
    <col min="4" max="4" width="15.44140625" style="5" customWidth="1"/>
    <col min="5" max="5" width="9.5546875" style="5" customWidth="1"/>
    <col min="6" max="7" width="7.5546875" style="5" bestFit="1" customWidth="1"/>
    <col min="8" max="9" width="8.44140625" style="5" bestFit="1" customWidth="1"/>
    <col min="10" max="10" width="10.33203125" style="5" bestFit="1" customWidth="1"/>
    <col min="11" max="11" width="15.33203125" style="5" bestFit="1" customWidth="1"/>
    <col min="12" max="12" width="11.88671875" style="5" bestFit="1" customWidth="1"/>
    <col min="13" max="13" width="17.33203125" style="5" customWidth="1"/>
    <col min="14" max="14" width="17.44140625" style="25" customWidth="1"/>
    <col min="15" max="15" width="19.33203125" style="5" customWidth="1"/>
    <col min="16" max="17" width="11.44140625" style="5" customWidth="1"/>
    <col min="18" max="16384" width="11.44140625" style="5"/>
  </cols>
  <sheetData>
    <row r="1" spans="1:219" ht="15">
      <c r="B1" s="1"/>
    </row>
    <row r="2" spans="1:219" ht="17.25" customHeight="1">
      <c r="B2" s="271" t="s">
        <v>120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3"/>
      <c r="P2" s="273"/>
      <c r="Q2" s="273"/>
      <c r="R2" s="273"/>
    </row>
    <row r="3" spans="1:219" ht="15" customHeight="1">
      <c r="B3" s="267">
        <v>2022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73"/>
      <c r="P3" s="273"/>
      <c r="Q3" s="273"/>
      <c r="R3" s="273"/>
    </row>
    <row r="4" spans="1:219" ht="18" customHeight="1" thickBot="1">
      <c r="B4" s="272" t="s">
        <v>1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1:219" s="26" customFormat="1" ht="25.5" customHeight="1" thickBot="1">
      <c r="A5" s="5"/>
      <c r="B5" s="142" t="s">
        <v>30</v>
      </c>
      <c r="C5" s="143" t="s">
        <v>76</v>
      </c>
      <c r="D5" s="143" t="s">
        <v>77</v>
      </c>
      <c r="E5" s="143" t="s">
        <v>78</v>
      </c>
      <c r="F5" s="143" t="s">
        <v>74</v>
      </c>
      <c r="G5" s="143" t="s">
        <v>79</v>
      </c>
      <c r="H5" s="143" t="s">
        <v>80</v>
      </c>
      <c r="I5" s="143" t="s">
        <v>81</v>
      </c>
      <c r="J5" s="143" t="s">
        <v>82</v>
      </c>
      <c r="K5" s="143" t="s">
        <v>83</v>
      </c>
      <c r="L5" s="143" t="s">
        <v>84</v>
      </c>
      <c r="M5" s="143" t="s">
        <v>85</v>
      </c>
      <c r="N5" s="143" t="s">
        <v>86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</row>
    <row r="6" spans="1:219" ht="3" customHeight="1" thickBot="1">
      <c r="B6" s="162"/>
      <c r="C6" s="163"/>
      <c r="D6" s="163"/>
      <c r="E6" s="163"/>
      <c r="F6" s="28"/>
      <c r="G6" s="28"/>
      <c r="H6" s="28"/>
      <c r="I6" s="28"/>
      <c r="J6" s="28"/>
      <c r="K6" s="28"/>
      <c r="L6" s="28"/>
      <c r="M6" s="28"/>
      <c r="N6" s="28"/>
    </row>
    <row r="7" spans="1:219">
      <c r="B7" s="164" t="s">
        <v>2</v>
      </c>
      <c r="C7" s="164">
        <v>10294.095509460001</v>
      </c>
      <c r="D7" s="164">
        <v>18682.395855826999</v>
      </c>
      <c r="E7" s="164">
        <v>28362.393623136999</v>
      </c>
      <c r="F7" s="164">
        <v>50727.425276786991</v>
      </c>
      <c r="G7" s="164">
        <v>59796.112580317</v>
      </c>
      <c r="H7" s="164">
        <v>75712.472206027</v>
      </c>
      <c r="I7" s="164">
        <v>85708.061726801156</v>
      </c>
      <c r="J7" s="164">
        <v>96101.381637479353</v>
      </c>
      <c r="K7" s="164">
        <v>112247.38510567501</v>
      </c>
      <c r="L7" s="164">
        <v>121890.42557301068</v>
      </c>
      <c r="M7" s="164">
        <v>132421.07932026632</v>
      </c>
      <c r="N7" s="164">
        <v>152542.53864112202</v>
      </c>
    </row>
    <row r="8" spans="1:219">
      <c r="B8" s="165" t="s">
        <v>56</v>
      </c>
      <c r="C8" s="166">
        <v>10138.742797880001</v>
      </c>
      <c r="D8" s="166">
        <v>18289.555938566999</v>
      </c>
      <c r="E8" s="166">
        <v>27760.251537097</v>
      </c>
      <c r="F8" s="166">
        <v>49822.642697986994</v>
      </c>
      <c r="G8" s="166">
        <v>58596.251877397</v>
      </c>
      <c r="H8" s="166">
        <v>74178.018319676994</v>
      </c>
      <c r="I8" s="166">
        <v>83886.080019696994</v>
      </c>
      <c r="J8" s="166">
        <v>94026.125457657021</v>
      </c>
      <c r="K8" s="166">
        <v>109901.60307473701</v>
      </c>
      <c r="L8" s="166">
        <v>119282.40172692701</v>
      </c>
      <c r="M8" s="166">
        <v>129435.426374637</v>
      </c>
      <c r="N8" s="166">
        <v>148689.08437700701</v>
      </c>
    </row>
    <row r="9" spans="1:219">
      <c r="B9" s="167" t="s">
        <v>104</v>
      </c>
      <c r="C9" s="166">
        <v>8975.6995548200011</v>
      </c>
      <c r="D9" s="166">
        <v>16799.481992246998</v>
      </c>
      <c r="E9" s="166">
        <v>25469.278582426999</v>
      </c>
      <c r="F9" s="166">
        <v>46919.696514006995</v>
      </c>
      <c r="G9" s="166">
        <v>55226.050247557003</v>
      </c>
      <c r="H9" s="166">
        <v>69976.848826426998</v>
      </c>
      <c r="I9" s="166">
        <v>78756.898986567001</v>
      </c>
      <c r="J9" s="166">
        <v>88327.708139287017</v>
      </c>
      <c r="K9" s="166">
        <v>103071.88559542701</v>
      </c>
      <c r="L9" s="166">
        <v>111986.42674682701</v>
      </c>
      <c r="M9" s="166">
        <v>121287.247414657</v>
      </c>
      <c r="N9" s="166">
        <v>137519.03144192701</v>
      </c>
    </row>
    <row r="10" spans="1:219">
      <c r="B10" s="168" t="s">
        <v>105</v>
      </c>
      <c r="C10" s="166">
        <v>305.9990921000001</v>
      </c>
      <c r="D10" s="166">
        <v>612.75388209000016</v>
      </c>
      <c r="E10" s="166">
        <v>900.28842232000011</v>
      </c>
      <c r="F10" s="166">
        <v>1239.3964170700001</v>
      </c>
      <c r="G10" s="166">
        <v>1492.2242340100001</v>
      </c>
      <c r="H10" s="166">
        <v>1824.4386558300002</v>
      </c>
      <c r="I10" s="166">
        <v>2151.1043993000003</v>
      </c>
      <c r="J10" s="166">
        <v>2459.5323381600001</v>
      </c>
      <c r="K10" s="166">
        <v>2791.8072022300003</v>
      </c>
      <c r="L10" s="166">
        <v>3022.0726004300004</v>
      </c>
      <c r="M10" s="166">
        <v>3425.9834985200005</v>
      </c>
      <c r="N10" s="166">
        <v>3810.2681506300005</v>
      </c>
    </row>
    <row r="11" spans="1:219">
      <c r="B11" s="167" t="s">
        <v>106</v>
      </c>
      <c r="C11" s="166">
        <v>1163.0432430600001</v>
      </c>
      <c r="D11" s="166">
        <v>1490.07394632</v>
      </c>
      <c r="E11" s="166">
        <v>2290.97295467</v>
      </c>
      <c r="F11" s="166">
        <v>2902.9461839799997</v>
      </c>
      <c r="G11" s="166">
        <v>3370.2016298400004</v>
      </c>
      <c r="H11" s="166">
        <v>4201.1694932500004</v>
      </c>
      <c r="I11" s="166">
        <v>5129.1810331300003</v>
      </c>
      <c r="J11" s="166">
        <v>5698.4173183700004</v>
      </c>
      <c r="K11" s="166">
        <v>6829.7174793100003</v>
      </c>
      <c r="L11" s="166">
        <v>7295.9749800999998</v>
      </c>
      <c r="M11" s="166">
        <v>8148.1789599799995</v>
      </c>
      <c r="N11" s="166">
        <v>11170.052935080002</v>
      </c>
    </row>
    <row r="12" spans="1:219">
      <c r="B12" s="168" t="s">
        <v>107</v>
      </c>
      <c r="C12" s="166">
        <v>534.44781250000005</v>
      </c>
      <c r="D12" s="166">
        <v>534.44781250000005</v>
      </c>
      <c r="E12" s="166">
        <v>534.44781250000005</v>
      </c>
      <c r="F12" s="166">
        <v>534.44781250000005</v>
      </c>
      <c r="G12" s="166">
        <v>0</v>
      </c>
      <c r="H12" s="166">
        <v>946.02091767000002</v>
      </c>
      <c r="I12" s="166">
        <v>1480.2981051699999</v>
      </c>
      <c r="J12" s="166">
        <v>1480.2981051699999</v>
      </c>
      <c r="K12" s="166">
        <v>1480.2981051699999</v>
      </c>
      <c r="L12" s="166">
        <v>1480.2981051699999</v>
      </c>
      <c r="M12" s="166">
        <v>1480.2981051699999</v>
      </c>
      <c r="N12" s="166">
        <v>1895.5176051699998</v>
      </c>
    </row>
    <row r="13" spans="1:219">
      <c r="B13" s="165" t="s">
        <v>108</v>
      </c>
      <c r="C13" s="166">
        <v>87.243047679999876</v>
      </c>
      <c r="D13" s="166">
        <v>162.77914507999989</v>
      </c>
      <c r="E13" s="166">
        <v>251.22366560999993</v>
      </c>
      <c r="F13" s="166">
        <v>340.13929576999993</v>
      </c>
      <c r="G13" s="166">
        <v>428.50201541999991</v>
      </c>
      <c r="H13" s="166">
        <v>516.64915484999983</v>
      </c>
      <c r="I13" s="166">
        <v>619.22189887416653</v>
      </c>
      <c r="J13" s="166">
        <v>709.23322459233304</v>
      </c>
      <c r="K13" s="166">
        <v>807.28014216799977</v>
      </c>
      <c r="L13" s="166">
        <v>909.51429234366651</v>
      </c>
      <c r="M13" s="166">
        <v>1018.1768327193331</v>
      </c>
      <c r="N13" s="166">
        <v>1130.0011903449999</v>
      </c>
    </row>
    <row r="14" spans="1:219">
      <c r="B14" s="165" t="s">
        <v>59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</row>
    <row r="15" spans="1:219">
      <c r="B15" s="165" t="s">
        <v>58</v>
      </c>
      <c r="C15" s="166">
        <v>68.109663900000001</v>
      </c>
      <c r="D15" s="166">
        <v>230.06077218000001</v>
      </c>
      <c r="E15" s="166">
        <v>350.91842043000003</v>
      </c>
      <c r="F15" s="166">
        <v>564.64328303000002</v>
      </c>
      <c r="G15" s="166">
        <v>771.35868749999997</v>
      </c>
      <c r="H15" s="166">
        <v>1017.8047315</v>
      </c>
      <c r="I15" s="166">
        <v>1202.7598082300001</v>
      </c>
      <c r="J15" s="166">
        <v>1366.02295523</v>
      </c>
      <c r="K15" s="166">
        <v>1538.5018887700001</v>
      </c>
      <c r="L15" s="166">
        <v>1698.50955374</v>
      </c>
      <c r="M15" s="166">
        <v>1967.4761129100002</v>
      </c>
      <c r="N15" s="166">
        <v>2723.4530737700002</v>
      </c>
    </row>
    <row r="16" spans="1:219"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2:16">
      <c r="B17" s="169" t="s">
        <v>32</v>
      </c>
      <c r="C17" s="169">
        <v>5919.0693698983678</v>
      </c>
      <c r="D17" s="169">
        <v>13748.170276352359</v>
      </c>
      <c r="E17" s="169">
        <v>22844.160815027582</v>
      </c>
      <c r="F17" s="169">
        <v>30004.916183158501</v>
      </c>
      <c r="G17" s="169">
        <v>44153.637744826912</v>
      </c>
      <c r="H17" s="169">
        <v>57164.152233624278</v>
      </c>
      <c r="I17" s="169">
        <v>65316.591191943495</v>
      </c>
      <c r="J17" s="169">
        <v>76587.80337307103</v>
      </c>
      <c r="K17" s="169">
        <v>86254.380658506168</v>
      </c>
      <c r="L17" s="169">
        <v>97639.690285563818</v>
      </c>
      <c r="M17" s="169">
        <v>115222.75159127232</v>
      </c>
      <c r="N17" s="169">
        <v>138566.37676159391</v>
      </c>
    </row>
    <row r="18" spans="2:16">
      <c r="B18" s="165" t="s">
        <v>60</v>
      </c>
      <c r="C18" s="169">
        <v>4351.7020094220006</v>
      </c>
      <c r="D18" s="169">
        <v>8756.7199411648453</v>
      </c>
      <c r="E18" s="169">
        <v>14873.727137429261</v>
      </c>
      <c r="F18" s="169">
        <v>18968.595973104624</v>
      </c>
      <c r="G18" s="169">
        <v>24969.768517901233</v>
      </c>
      <c r="H18" s="169">
        <v>33259.747324359349</v>
      </c>
      <c r="I18" s="169">
        <v>37787.580662621673</v>
      </c>
      <c r="J18" s="169">
        <v>43803.218056599297</v>
      </c>
      <c r="K18" s="169">
        <v>49979.354402366313</v>
      </c>
      <c r="L18" s="169">
        <v>55371.866076632039</v>
      </c>
      <c r="M18" s="169">
        <v>64765.076886389943</v>
      </c>
      <c r="N18" s="169">
        <v>76217.018072746854</v>
      </c>
    </row>
    <row r="19" spans="2:16">
      <c r="B19" s="167" t="s">
        <v>64</v>
      </c>
      <c r="C19" s="166">
        <v>3892.8813985165002</v>
      </c>
      <c r="D19" s="166">
        <v>7338.8060704578602</v>
      </c>
      <c r="E19" s="166">
        <v>11853.883770591805</v>
      </c>
      <c r="F19" s="166">
        <v>14338.947864015579</v>
      </c>
      <c r="G19" s="166">
        <v>17976.433727844596</v>
      </c>
      <c r="H19" s="170">
        <v>24451.471210689793</v>
      </c>
      <c r="I19" s="166">
        <v>27508.772632177446</v>
      </c>
      <c r="J19" s="166">
        <v>31557.022502824708</v>
      </c>
      <c r="K19" s="166">
        <v>35514.68192315269</v>
      </c>
      <c r="L19" s="166">
        <v>39274.615574207652</v>
      </c>
      <c r="M19" s="166">
        <v>45285.788151183668</v>
      </c>
      <c r="N19" s="166">
        <v>51131.401394283006</v>
      </c>
    </row>
    <row r="20" spans="2:16">
      <c r="B20" s="167" t="s">
        <v>65</v>
      </c>
      <c r="C20" s="166">
        <v>19.779704349999999</v>
      </c>
      <c r="D20" s="166">
        <v>706.64984679999998</v>
      </c>
      <c r="E20" s="166">
        <v>1350.1884372</v>
      </c>
      <c r="F20" s="166">
        <v>2037.33098391</v>
      </c>
      <c r="G20" s="166">
        <v>2605.4536232400001</v>
      </c>
      <c r="H20" s="170">
        <v>3523.30113196</v>
      </c>
      <c r="I20" s="166">
        <v>3877.4661516000001</v>
      </c>
      <c r="J20" s="166">
        <v>4373.6530502799997</v>
      </c>
      <c r="K20" s="166">
        <v>5026.06478943</v>
      </c>
      <c r="L20" s="166">
        <v>5473.4179121200004</v>
      </c>
      <c r="M20" s="166">
        <v>6240.9577492400003</v>
      </c>
      <c r="N20" s="166">
        <v>7401.5334263300001</v>
      </c>
    </row>
    <row r="21" spans="2:16">
      <c r="B21" s="167" t="s">
        <v>66</v>
      </c>
      <c r="C21" s="166">
        <v>439.04090655550084</v>
      </c>
      <c r="D21" s="166">
        <v>711.26402390698502</v>
      </c>
      <c r="E21" s="166">
        <v>1669.6549296374567</v>
      </c>
      <c r="F21" s="166">
        <v>2592.3171251790445</v>
      </c>
      <c r="G21" s="166">
        <v>4387.88116681664</v>
      </c>
      <c r="H21" s="166">
        <v>5284.9749817095553</v>
      </c>
      <c r="I21" s="166">
        <v>6401.3418788442223</v>
      </c>
      <c r="J21" s="166">
        <v>7872.5425034945893</v>
      </c>
      <c r="K21" s="166">
        <v>9438.6076897836265</v>
      </c>
      <c r="L21" s="166">
        <v>10623.832590304386</v>
      </c>
      <c r="M21" s="166">
        <v>13238.330985966273</v>
      </c>
      <c r="N21" s="166">
        <v>17684.083252133849</v>
      </c>
    </row>
    <row r="22" spans="2:16">
      <c r="B22" s="165" t="s">
        <v>61</v>
      </c>
      <c r="C22" s="169">
        <v>74.03651879200001</v>
      </c>
      <c r="D22" s="169">
        <v>190.80693996200003</v>
      </c>
      <c r="E22" s="169">
        <v>277.32170856599998</v>
      </c>
      <c r="F22" s="169">
        <v>394.56584223100003</v>
      </c>
      <c r="G22" s="169">
        <v>477.28052839900005</v>
      </c>
      <c r="H22" s="169">
        <v>560.63207192099992</v>
      </c>
      <c r="I22" s="169">
        <v>627.92299140099988</v>
      </c>
      <c r="J22" s="169">
        <v>729.21691441299981</v>
      </c>
      <c r="K22" s="169">
        <v>806.12619608799992</v>
      </c>
      <c r="L22" s="169">
        <v>914.0050824179998</v>
      </c>
      <c r="M22" s="169">
        <v>983.92078995799989</v>
      </c>
      <c r="N22" s="169">
        <v>1060.0861117730001</v>
      </c>
    </row>
    <row r="23" spans="2:16">
      <c r="B23" s="167" t="s">
        <v>67</v>
      </c>
      <c r="C23" s="166">
        <v>68.237824422000003</v>
      </c>
      <c r="D23" s="166">
        <v>136.81349689200002</v>
      </c>
      <c r="E23" s="166">
        <v>205.12111475599997</v>
      </c>
      <c r="F23" s="166">
        <v>267.97341527100002</v>
      </c>
      <c r="G23" s="166">
        <v>334.48907158900005</v>
      </c>
      <c r="H23" s="166">
        <v>397.89988309099994</v>
      </c>
      <c r="I23" s="166">
        <v>459.54827348099991</v>
      </c>
      <c r="J23" s="166">
        <v>520.62352992299986</v>
      </c>
      <c r="K23" s="166">
        <v>577.68132551799988</v>
      </c>
      <c r="L23" s="166">
        <v>634.73925740799984</v>
      </c>
      <c r="M23" s="166">
        <v>691.87418494799988</v>
      </c>
      <c r="N23" s="166">
        <v>748.93020251299993</v>
      </c>
    </row>
    <row r="24" spans="2:16">
      <c r="B24" s="167" t="s">
        <v>68</v>
      </c>
      <c r="C24" s="166">
        <v>5.7986943700000007</v>
      </c>
      <c r="D24" s="166">
        <v>53.993443070000005</v>
      </c>
      <c r="E24" s="166">
        <v>72.200593810000001</v>
      </c>
      <c r="F24" s="166">
        <v>126.59242696000003</v>
      </c>
      <c r="G24" s="166">
        <v>142.79145681</v>
      </c>
      <c r="H24" s="166">
        <v>162.73218882999998</v>
      </c>
      <c r="I24" s="166">
        <v>168.37471791999999</v>
      </c>
      <c r="J24" s="166">
        <v>208.59338449000001</v>
      </c>
      <c r="K24" s="166">
        <v>228.44487057000003</v>
      </c>
      <c r="L24" s="166">
        <v>279.26582501000001</v>
      </c>
      <c r="M24" s="166">
        <v>292.04660501000001</v>
      </c>
      <c r="N24" s="166">
        <v>311.15590926000004</v>
      </c>
    </row>
    <row r="25" spans="2:16">
      <c r="B25" s="165" t="s">
        <v>62</v>
      </c>
      <c r="C25" s="169">
        <v>733.54279426686787</v>
      </c>
      <c r="D25" s="169">
        <v>2788.4044511505135</v>
      </c>
      <c r="E25" s="169">
        <v>3953.3934196938217</v>
      </c>
      <c r="F25" s="169">
        <v>4316.9283291172751</v>
      </c>
      <c r="G25" s="169">
        <v>9026.3062856139804</v>
      </c>
      <c r="H25" s="169">
        <v>10826.807626137328</v>
      </c>
      <c r="I25" s="169">
        <v>11569.323229578727</v>
      </c>
      <c r="J25" s="169">
        <v>13837.864614592338</v>
      </c>
      <c r="K25" s="169">
        <v>14524.285855076354</v>
      </c>
      <c r="L25" s="169">
        <v>14875.716677422766</v>
      </c>
      <c r="M25" s="169">
        <v>19948.820991789868</v>
      </c>
      <c r="N25" s="169">
        <v>22073.723093929741</v>
      </c>
      <c r="O25" s="115"/>
      <c r="P25" s="115"/>
    </row>
    <row r="26" spans="2:16">
      <c r="B26" s="167" t="s">
        <v>67</v>
      </c>
      <c r="C26" s="166">
        <v>87.000738396867789</v>
      </c>
      <c r="D26" s="166">
        <v>1978.2854409905135</v>
      </c>
      <c r="E26" s="166">
        <v>2553.2233429338212</v>
      </c>
      <c r="F26" s="166">
        <v>2670.813969507275</v>
      </c>
      <c r="G26" s="166">
        <v>7016.7519580139815</v>
      </c>
      <c r="H26" s="170">
        <v>7965.5726900973277</v>
      </c>
      <c r="I26" s="166">
        <v>8063.0065859587294</v>
      </c>
      <c r="J26" s="166">
        <v>10174.040943042339</v>
      </c>
      <c r="K26" s="166">
        <v>10356.716627106354</v>
      </c>
      <c r="L26" s="166">
        <v>10460.232912312769</v>
      </c>
      <c r="M26" s="166">
        <v>14988.008681669868</v>
      </c>
      <c r="N26" s="166">
        <v>16102.939004759743</v>
      </c>
      <c r="O26" s="115"/>
      <c r="P26" s="115"/>
    </row>
    <row r="27" spans="2:16">
      <c r="B27" s="167" t="s">
        <v>68</v>
      </c>
      <c r="C27" s="166">
        <v>646.54205587000013</v>
      </c>
      <c r="D27" s="166">
        <v>810.11901016000002</v>
      </c>
      <c r="E27" s="166">
        <v>1400.1700767600003</v>
      </c>
      <c r="F27" s="166">
        <v>1646.1143596100001</v>
      </c>
      <c r="G27" s="166">
        <v>2009.5543275999999</v>
      </c>
      <c r="H27" s="170">
        <v>2861.2349360399994</v>
      </c>
      <c r="I27" s="166">
        <v>3506.316643619999</v>
      </c>
      <c r="J27" s="166">
        <v>3663.8236715499993</v>
      </c>
      <c r="K27" s="166">
        <v>4167.5692279699997</v>
      </c>
      <c r="L27" s="166">
        <v>4415.4837651099979</v>
      </c>
      <c r="M27" s="166">
        <v>4960.812310119999</v>
      </c>
      <c r="N27" s="166">
        <v>5970.7840891699989</v>
      </c>
      <c r="O27" s="171"/>
      <c r="P27" s="172"/>
    </row>
    <row r="28" spans="2:16">
      <c r="B28" s="165" t="s">
        <v>93</v>
      </c>
      <c r="C28" s="173">
        <v>759.78804741750002</v>
      </c>
      <c r="D28" s="173">
        <v>2012.2389440749998</v>
      </c>
      <c r="E28" s="173">
        <v>3739.7185493385</v>
      </c>
      <c r="F28" s="173">
        <v>6324.8260387055998</v>
      </c>
      <c r="G28" s="173">
        <v>9680.2824129126984</v>
      </c>
      <c r="H28" s="173">
        <v>12516.965211206603</v>
      </c>
      <c r="I28" s="173">
        <v>15331.764308342095</v>
      </c>
      <c r="J28" s="173">
        <v>18217.503787466401</v>
      </c>
      <c r="K28" s="173">
        <v>20944.614204975504</v>
      </c>
      <c r="L28" s="173">
        <v>26478.102449091006</v>
      </c>
      <c r="M28" s="173">
        <v>29524.932923134504</v>
      </c>
      <c r="N28" s="173">
        <v>39215.549483144299</v>
      </c>
    </row>
    <row r="29" spans="2:16">
      <c r="B29" s="166"/>
      <c r="C29" s="166"/>
      <c r="D29" s="166"/>
      <c r="E29" s="166"/>
      <c r="F29" s="166"/>
      <c r="G29" s="166"/>
      <c r="H29" s="166"/>
      <c r="I29" s="166"/>
      <c r="J29" s="166"/>
      <c r="K29" s="174"/>
      <c r="L29" s="166"/>
      <c r="M29" s="166"/>
      <c r="N29" s="166"/>
    </row>
    <row r="30" spans="2:16">
      <c r="B30" s="169" t="s">
        <v>9</v>
      </c>
      <c r="C30" s="169">
        <v>4219.6734279816328</v>
      </c>
      <c r="D30" s="169">
        <v>4541.3856622146395</v>
      </c>
      <c r="E30" s="169">
        <v>4916.0907220694171</v>
      </c>
      <c r="F30" s="169">
        <v>19817.726514828493</v>
      </c>
      <c r="G30" s="169">
        <v>14442.614132570088</v>
      </c>
      <c r="H30" s="169">
        <v>17013.866086052716</v>
      </c>
      <c r="I30" s="169">
        <v>18569.488827753499</v>
      </c>
      <c r="J30" s="169">
        <v>17438.322084585991</v>
      </c>
      <c r="K30" s="169">
        <v>23647.222416230841</v>
      </c>
      <c r="L30" s="169">
        <v>21642.711441363193</v>
      </c>
      <c r="M30" s="169">
        <v>14212.67478336468</v>
      </c>
      <c r="N30" s="169">
        <v>10122.707615413121</v>
      </c>
    </row>
    <row r="31" spans="2:16"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2:16">
      <c r="B32" s="169" t="s">
        <v>94</v>
      </c>
      <c r="C32" s="169">
        <v>786.25403060916665</v>
      </c>
      <c r="D32" s="169">
        <v>1338.4314524383333</v>
      </c>
      <c r="E32" s="169">
        <v>2418.2678712114998</v>
      </c>
      <c r="F32" s="169">
        <v>3447.9422316510659</v>
      </c>
      <c r="G32" s="169">
        <v>4417.4986064006334</v>
      </c>
      <c r="H32" s="169">
        <v>5255.2186428233999</v>
      </c>
      <c r="I32" s="169">
        <v>5912.6107481345671</v>
      </c>
      <c r="J32" s="169">
        <v>7098.2161574669326</v>
      </c>
      <c r="K32" s="169">
        <v>11992.132592384503</v>
      </c>
      <c r="L32" s="169">
        <v>14183.073909935669</v>
      </c>
      <c r="M32" s="169">
        <v>16059.206824088837</v>
      </c>
      <c r="N32" s="169">
        <v>24009.743171765702</v>
      </c>
    </row>
    <row r="33" spans="2:25">
      <c r="B33" s="175" t="s">
        <v>69</v>
      </c>
      <c r="C33" s="166">
        <v>83.868494999999996</v>
      </c>
      <c r="D33" s="166">
        <v>159.84144900000001</v>
      </c>
      <c r="E33" s="166">
        <v>303.47343792999999</v>
      </c>
      <c r="F33" s="166">
        <v>450.34838920999999</v>
      </c>
      <c r="G33" s="166">
        <v>644.06489765999993</v>
      </c>
      <c r="H33" s="166">
        <v>875.37309055000014</v>
      </c>
      <c r="I33" s="166">
        <v>960.95808681999995</v>
      </c>
      <c r="J33" s="166">
        <v>1059.5412323099999</v>
      </c>
      <c r="K33" s="166">
        <v>1194.29601237</v>
      </c>
      <c r="L33" s="166">
        <v>1337.8870988000001</v>
      </c>
      <c r="M33" s="166">
        <v>2176.0066565699999</v>
      </c>
      <c r="N33" s="166">
        <v>6664.2939883500003</v>
      </c>
    </row>
    <row r="34" spans="2:25">
      <c r="B34" s="175" t="s">
        <v>95</v>
      </c>
      <c r="C34" s="166">
        <v>702.38553560916671</v>
      </c>
      <c r="D34" s="166">
        <v>1178.5900034383333</v>
      </c>
      <c r="E34" s="166">
        <v>2114.7944332815</v>
      </c>
      <c r="F34" s="166">
        <v>2997.593842441066</v>
      </c>
      <c r="G34" s="166">
        <v>3773.4337087406338</v>
      </c>
      <c r="H34" s="166">
        <v>4379.8455522734002</v>
      </c>
      <c r="I34" s="166">
        <v>4951.652661314567</v>
      </c>
      <c r="J34" s="166">
        <v>6038.6749251569327</v>
      </c>
      <c r="K34" s="166">
        <v>10797.836580014504</v>
      </c>
      <c r="L34" s="166">
        <v>12845.186811135669</v>
      </c>
      <c r="M34" s="166">
        <v>13883.200167518837</v>
      </c>
      <c r="N34" s="166">
        <v>17345.449183415702</v>
      </c>
    </row>
    <row r="35" spans="2:25">
      <c r="B35" s="169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  <row r="36" spans="2:25">
      <c r="B36" s="169" t="s">
        <v>10</v>
      </c>
      <c r="C36" s="176">
        <v>6705.3234005075346</v>
      </c>
      <c r="D36" s="169">
        <v>15086.601728790693</v>
      </c>
      <c r="E36" s="169">
        <v>25262.428686239084</v>
      </c>
      <c r="F36" s="169">
        <v>33452.858414809569</v>
      </c>
      <c r="G36" s="169">
        <v>48571.136351227542</v>
      </c>
      <c r="H36" s="169">
        <v>62419.370876447676</v>
      </c>
      <c r="I36" s="169">
        <v>71229.201940078055</v>
      </c>
      <c r="J36" s="169">
        <v>83686.01953053796</v>
      </c>
      <c r="K36" s="169">
        <v>98246.513250890668</v>
      </c>
      <c r="L36" s="169">
        <v>111822.76419549949</v>
      </c>
      <c r="M36" s="169">
        <v>131281.95841536115</v>
      </c>
      <c r="N36" s="169">
        <v>162576.11993335962</v>
      </c>
    </row>
    <row r="37" spans="2:25">
      <c r="B37" s="169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</row>
    <row r="38" spans="2:25" ht="18.75" customHeight="1">
      <c r="B38" s="178" t="s">
        <v>11</v>
      </c>
      <c r="C38" s="178">
        <v>3588.7721089524666</v>
      </c>
      <c r="D38" s="179">
        <v>3595.7941270363062</v>
      </c>
      <c r="E38" s="178">
        <v>3099.9649368979153</v>
      </c>
      <c r="F38" s="178">
        <v>17274.566861977422</v>
      </c>
      <c r="G38" s="178">
        <v>11224.976229089458</v>
      </c>
      <c r="H38" s="178">
        <v>13293.101329579324</v>
      </c>
      <c r="I38" s="178">
        <v>14478.8597867231</v>
      </c>
      <c r="J38" s="178">
        <v>12415.362106941393</v>
      </c>
      <c r="K38" s="178">
        <v>14000.871854784345</v>
      </c>
      <c r="L38" s="178">
        <v>10067.661377511191</v>
      </c>
      <c r="M38" s="178">
        <v>1139.1209049051686</v>
      </c>
      <c r="N38" s="178">
        <v>-10033.581292237592</v>
      </c>
      <c r="O38" s="3"/>
    </row>
    <row r="39" spans="2:25" ht="14.4" thickBot="1">
      <c r="B39" s="169" t="s">
        <v>109</v>
      </c>
      <c r="C39" s="169">
        <v>-3588.7721089524666</v>
      </c>
      <c r="D39" s="169">
        <v>-3595.7941270363062</v>
      </c>
      <c r="E39" s="169">
        <v>-3099.9649368979153</v>
      </c>
      <c r="F39" s="169">
        <v>-17274.566861977422</v>
      </c>
      <c r="G39" s="169">
        <v>-11224.976229089458</v>
      </c>
      <c r="H39" s="169">
        <v>-13293.101329579324</v>
      </c>
      <c r="I39" s="169">
        <v>-14478.8597867231</v>
      </c>
      <c r="J39" s="169">
        <v>-12415.362106941393</v>
      </c>
      <c r="K39" s="169">
        <v>-14000.871854784345</v>
      </c>
      <c r="L39" s="169">
        <v>-10067.661377511191</v>
      </c>
      <c r="M39" s="169">
        <v>-1139.1209049051686</v>
      </c>
      <c r="N39" s="169">
        <v>10033.581292237592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3.8" hidden="1" thickBot="1">
      <c r="B40" s="166" t="s">
        <v>16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  <c r="N40" s="180">
        <v>0</v>
      </c>
    </row>
    <row r="41" spans="2:25" ht="13.8" hidden="1" thickBot="1">
      <c r="B41" s="166" t="s">
        <v>75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</row>
    <row r="42" spans="2:25" ht="13.8" hidden="1" thickBot="1">
      <c r="B42" s="166" t="s">
        <v>96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</row>
    <row r="43" spans="2:25" ht="13.8" hidden="1" thickBot="1">
      <c r="B43" s="166" t="s">
        <v>97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</row>
    <row r="44" spans="2:25" ht="13.8" hidden="1" thickBot="1">
      <c r="B44" s="166" t="s">
        <v>98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</row>
    <row r="45" spans="2:25" ht="13.8" hidden="1" thickBot="1">
      <c r="B45" s="166" t="s">
        <v>13</v>
      </c>
      <c r="C45" s="169">
        <v>0</v>
      </c>
      <c r="D45" s="169">
        <v>0</v>
      </c>
      <c r="E45" s="169">
        <v>0</v>
      </c>
      <c r="F45" s="169">
        <v>0</v>
      </c>
      <c r="G45" s="169">
        <v>0</v>
      </c>
      <c r="H45" s="169">
        <v>0</v>
      </c>
      <c r="I45" s="169">
        <v>0</v>
      </c>
      <c r="J45" s="169">
        <v>0</v>
      </c>
      <c r="K45" s="169">
        <v>0</v>
      </c>
      <c r="L45" s="169">
        <v>0</v>
      </c>
      <c r="M45" s="169">
        <v>0</v>
      </c>
      <c r="N45" s="169">
        <v>0</v>
      </c>
    </row>
    <row r="46" spans="2:25" ht="13.8" hidden="1" thickBot="1">
      <c r="B46" s="166" t="s">
        <v>14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</row>
    <row r="47" spans="2:25" ht="13.8" hidden="1" thickBot="1">
      <c r="B47" s="166" t="s">
        <v>96</v>
      </c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</row>
    <row r="48" spans="2:25" ht="13.8" hidden="1" thickBot="1">
      <c r="B48" s="166" t="s">
        <v>99</v>
      </c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</row>
    <row r="49" spans="1:14" ht="13.8" hidden="1" thickBot="1">
      <c r="B49" s="166" t="s">
        <v>101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</row>
    <row r="50" spans="1:14" ht="13.8" hidden="1" thickBot="1">
      <c r="B50" s="166" t="s">
        <v>102</v>
      </c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</row>
    <row r="51" spans="1:14">
      <c r="B51" s="182" t="s">
        <v>25</v>
      </c>
      <c r="C51" s="183">
        <v>776538</v>
      </c>
      <c r="D51" s="183">
        <v>776538</v>
      </c>
      <c r="E51" s="183">
        <v>776538</v>
      </c>
      <c r="F51" s="183">
        <v>776538</v>
      </c>
      <c r="G51" s="183">
        <v>776538</v>
      </c>
      <c r="H51" s="183">
        <v>776538</v>
      </c>
      <c r="I51" s="183">
        <v>776538</v>
      </c>
      <c r="J51" s="183">
        <v>776538</v>
      </c>
      <c r="K51" s="183">
        <v>776538</v>
      </c>
      <c r="L51" s="183">
        <v>776538</v>
      </c>
      <c r="M51" s="183">
        <v>776538</v>
      </c>
      <c r="N51" s="183">
        <v>776538</v>
      </c>
    </row>
    <row r="52" spans="1:14" ht="13.8" thickBot="1">
      <c r="B52" s="184" t="s">
        <v>26</v>
      </c>
      <c r="C52" s="185">
        <v>0.46215022432288783</v>
      </c>
      <c r="D52" s="185">
        <v>0.46305449662943815</v>
      </c>
      <c r="E52" s="185">
        <v>0.399203250439504</v>
      </c>
      <c r="F52" s="185">
        <v>2.2245616907321244</v>
      </c>
      <c r="G52" s="185">
        <v>1.4455153809716277</v>
      </c>
      <c r="H52" s="185">
        <v>1.711841703764571</v>
      </c>
      <c r="I52" s="185">
        <v>1.8645397632470144</v>
      </c>
      <c r="J52" s="185">
        <v>1.5988093444160352</v>
      </c>
      <c r="K52" s="185">
        <v>1.8029860553874177</v>
      </c>
      <c r="L52" s="185">
        <v>1.2964801951110172</v>
      </c>
      <c r="M52" s="185">
        <v>0.14669222947301594</v>
      </c>
      <c r="N52" s="185">
        <v>-1.292091474240487</v>
      </c>
    </row>
    <row r="53" spans="1:14" ht="13.5" customHeight="1">
      <c r="B53" s="2" t="s">
        <v>110</v>
      </c>
    </row>
    <row r="54" spans="1:14">
      <c r="A54" s="6"/>
      <c r="B54" s="186" t="s">
        <v>111</v>
      </c>
      <c r="C54" s="186"/>
      <c r="D54" s="186"/>
      <c r="E54" s="186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6"/>
      <c r="B55" s="125" t="s">
        <v>112</v>
      </c>
      <c r="C55" s="10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99"/>
      <c r="N56" s="5"/>
    </row>
    <row r="57" spans="1:14" ht="15.75" customHeight="1">
      <c r="A57" s="6"/>
      <c r="B57" s="99"/>
      <c r="N57" s="5"/>
    </row>
    <row r="58" spans="1:14" ht="15" customHeight="1">
      <c r="A58" s="6"/>
      <c r="B58" s="99"/>
      <c r="N58" s="5"/>
    </row>
    <row r="59" spans="1:14">
      <c r="A59" s="6"/>
      <c r="B59" s="99"/>
      <c r="N59" s="5"/>
    </row>
    <row r="60" spans="1:14">
      <c r="B60" s="25"/>
      <c r="N60" s="5"/>
    </row>
    <row r="61" spans="1:14" ht="30" customHeight="1">
      <c r="B61" s="25"/>
      <c r="N61" s="5"/>
    </row>
    <row r="62" spans="1:14">
      <c r="B62" s="25"/>
      <c r="N62" s="5"/>
    </row>
    <row r="63" spans="1:14" ht="80.25" customHeight="1">
      <c r="B63" s="25"/>
      <c r="N63" s="5"/>
    </row>
    <row r="64" spans="1:14">
      <c r="B64" s="2"/>
    </row>
    <row r="65" spans="2:2">
      <c r="B65" s="2"/>
    </row>
  </sheetData>
  <mergeCells count="4">
    <mergeCell ref="B2:N2"/>
    <mergeCell ref="B3:N3"/>
    <mergeCell ref="B4:N4"/>
    <mergeCell ref="O2:R3"/>
  </mergeCells>
  <printOptions horizontalCentered="1" verticalCentered="1"/>
  <pageMargins left="1.299212598425197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24</vt:i4>
      </vt:variant>
    </vt:vector>
  </HeadingPairs>
  <TitlesOfParts>
    <vt:vector size="59" baseType="lpstr">
      <vt:lpstr>CUENTA FINANCIERA 2026</vt:lpstr>
      <vt:lpstr>INGRESOS 2026</vt:lpstr>
      <vt:lpstr>CUENTA FINANCIERA 2025</vt:lpstr>
      <vt:lpstr>INGRESOS 2025</vt:lpstr>
      <vt:lpstr>CUENTA FINANCIERA 2024</vt:lpstr>
      <vt:lpstr>INGRESOS 2024</vt:lpstr>
      <vt:lpstr>CUENTA FINANCIERA 2023</vt:lpstr>
      <vt:lpstr>INGRESOS 2023</vt:lpstr>
      <vt:lpstr>CUENTA FINANCIERA 2022</vt:lpstr>
      <vt:lpstr>INGRESOS 2022</vt:lpstr>
      <vt:lpstr>CUENTA FINANCIERA 2021</vt:lpstr>
      <vt:lpstr>INGRESOS 2021</vt:lpstr>
      <vt:lpstr>CUENTA FINANCIERA 2020</vt:lpstr>
      <vt:lpstr>INGRESOS 2020</vt:lpstr>
      <vt:lpstr>CUENTA FINANCIERA 2019</vt:lpstr>
      <vt:lpstr>INGRESOS 2019</vt:lpstr>
      <vt:lpstr>CUENTA FINANCIERA 2018</vt:lpstr>
      <vt:lpstr>INGRESOS 2018</vt:lpstr>
      <vt:lpstr>CUENTA FINANCIERA 2017</vt:lpstr>
      <vt:lpstr>INGRESOS 2017</vt:lpstr>
      <vt:lpstr>CUENTA FINANCIERA 2016</vt:lpstr>
      <vt:lpstr>INGRESOS 2016</vt:lpstr>
      <vt:lpstr>CUENTA FINANCIERA 2015</vt:lpstr>
      <vt:lpstr>INGRESOS 2015</vt:lpstr>
      <vt:lpstr>CUENTA FINANCIERA 2014</vt:lpstr>
      <vt:lpstr>WEB_CuentaFinancieraAgosto</vt:lpstr>
      <vt:lpstr>WEB_CuentaFinancieraSeptiembre</vt:lpstr>
      <vt:lpstr>WEB_CuentaFinancieraOctubre</vt:lpstr>
      <vt:lpstr>WEB_CuentaFinancieraNoviembre</vt:lpstr>
      <vt:lpstr>INGRESOS 2014</vt:lpstr>
      <vt:lpstr>Hoja1</vt:lpstr>
      <vt:lpstr>WEB_IngresosAgosto</vt:lpstr>
      <vt:lpstr>WEB_IngresosSeptiembre</vt:lpstr>
      <vt:lpstr>WEB_IngresosOctubre</vt:lpstr>
      <vt:lpstr>WEB_IngresosNoviembre</vt:lpstr>
      <vt:lpstr>'CUENTA FINANCIERA 2014'!Área_de_impresión</vt:lpstr>
      <vt:lpstr>'CUENTA FINANCIERA 2015'!Área_de_impresión</vt:lpstr>
      <vt:lpstr>'CUENTA FINANCIERA 2016'!Área_de_impresión</vt:lpstr>
      <vt:lpstr>'CUENTA FINANCIERA 2017'!Área_de_impresión</vt:lpstr>
      <vt:lpstr>'CUENTA FINANCIERA 2018'!Área_de_impresión</vt:lpstr>
      <vt:lpstr>'CUENTA FINANCIERA 2019'!Área_de_impresión</vt:lpstr>
      <vt:lpstr>'CUENTA FINANCIERA 2020'!Área_de_impresión</vt:lpstr>
      <vt:lpstr>'CUENTA FINANCIERA 2021'!Área_de_impresión</vt:lpstr>
      <vt:lpstr>'CUENTA FINANCIERA 2022'!Área_de_impresión</vt:lpstr>
      <vt:lpstr>'CUENTA FINANCIERA 2023'!Área_de_impresión</vt:lpstr>
      <vt:lpstr>'CUENTA FINANCIERA 2024'!Área_de_impresión</vt:lpstr>
      <vt:lpstr>'CUENTA FINANCIERA 2025'!Área_de_impresión</vt:lpstr>
      <vt:lpstr>'INGRESOS 2014'!Área_de_impresión</vt:lpstr>
      <vt:lpstr>'INGRESOS 2015'!Área_de_impresión</vt:lpstr>
      <vt:lpstr>'INGRESOS 2016'!Área_de_impresión</vt:lpstr>
      <vt:lpstr>'INGRESOS 2017'!Área_de_impresión</vt:lpstr>
      <vt:lpstr>'INGRESOS 2018'!Área_de_impresión</vt:lpstr>
      <vt:lpstr>'INGRESOS 2019'!Área_de_impresión</vt:lpstr>
      <vt:lpstr>'INGRESOS 2020'!Área_de_impresión</vt:lpstr>
      <vt:lpstr>'INGRESOS 2021'!Área_de_impresión</vt:lpstr>
      <vt:lpstr>'INGRESOS 2022'!Área_de_impresión</vt:lpstr>
      <vt:lpstr>'INGRESOS 2023'!Área_de_impresión</vt:lpstr>
      <vt:lpstr>'INGRESOS 2024'!Área_de_impresión</vt:lpstr>
      <vt:lpstr>'INGRESOS 2025'!Área_de_impresión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Ariel Rodriguez Corea</dc:creator>
  <cp:lastModifiedBy>Wendy Larissa Funes Mejia</cp:lastModifiedBy>
  <cp:lastPrinted>2015-02-25T21:28:42Z</cp:lastPrinted>
  <dcterms:created xsi:type="dcterms:W3CDTF">2011-01-26T21:15:52Z</dcterms:created>
  <dcterms:modified xsi:type="dcterms:W3CDTF">2026-06-01T16:27:54Z</dcterms:modified>
</cp:coreProperties>
</file>